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20" windowWidth="29400" windowHeight="18400" tabRatio="600" firstSheet="0" activeTab="0" autoFilterDateGrouping="1"/>
  </bookViews>
  <sheets>
    <sheet xmlns:r="http://schemas.openxmlformats.org/officeDocument/2006/relationships" name="Revenue Build " sheetId="1" state="visible" r:id="rId1"/>
    <sheet xmlns:r="http://schemas.openxmlformats.org/officeDocument/2006/relationships" name="Income Statement" sheetId="2" state="visible" r:id="rId2"/>
    <sheet xmlns:r="http://schemas.openxmlformats.org/officeDocument/2006/relationships" name="Public Comparables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24">
    <numFmt numFmtId="164" formatCode="0.0%"/>
    <numFmt numFmtId="165" formatCode="[$-409]mmm\-yy;@"/>
    <numFmt numFmtId="166" formatCode="0000\A"/>
    <numFmt numFmtId="167" formatCode="0000\E"/>
    <numFmt numFmtId="168" formatCode="[$$-409]#,##0.00"/>
    <numFmt numFmtId="169" formatCode="[$$-409]#,##0"/>
    <numFmt numFmtId="170" formatCode="\-"/>
    <numFmt numFmtId="171" formatCode="[$$-409]#,##0.0"/>
    <numFmt numFmtId="172" formatCode="#,##0.0"/>
    <numFmt numFmtId="173" formatCode="0.0"/>
    <numFmt numFmtId="174" formatCode="#,##0.0_);\(#,##0.0\)"/>
    <numFmt numFmtId="175" formatCode="[$$-409]#,##0.00_);\([$$-409]#,##0.00\)"/>
    <numFmt numFmtId="176" formatCode="_(* #,##0_);_(* \(#,##0\);_(* &quot;-&quot;??_);_(@_)"/>
    <numFmt numFmtId="177" formatCode="_(* #,##0.0_);_(* \(#,##0.0\);_(* &quot;-&quot;??_);_(@_)"/>
    <numFmt numFmtId="178" formatCode="&quot;FY&quot;0000&quot;A&quot;"/>
    <numFmt numFmtId="179" formatCode="_(\ #,##0.0_);_(\ \(#,##0.0\)_);_(\ &quot; - &quot;_)"/>
    <numFmt numFmtId="180" formatCode="0.00\x"/>
    <numFmt numFmtId="181" formatCode="General\x"/>
    <numFmt numFmtId="182" formatCode="#,##0.00#"/>
    <numFmt numFmtId="183" formatCode="_(#,##0.00%_);_(\(#,##0.00%\)_);_(#,##0.00%_)"/>
    <numFmt numFmtId="184" formatCode="_(#,##0.0%_);_(\(#,##0.0%\)_);_(#,##0.0%_)"/>
    <numFmt numFmtId="185" formatCode="0.0\x"/>
    <numFmt numFmtId="186" formatCode="[$$-409]#,##0.0_);\([$$-409]#,##0.0\)"/>
    <numFmt numFmtId="187" formatCode="#,##0.00#\x"/>
  </numFmts>
  <fonts count="30">
    <font>
      <name val="Calibri"/>
      <family val="2"/>
      <color theme="1"/>
      <sz val="12"/>
      <scheme val="minor"/>
    </font>
    <font>
      <name val="Calibri"/>
      <family val="2"/>
      <color theme="1"/>
      <sz val="11"/>
      <scheme val="minor"/>
    </font>
    <font>
      <name val="Garamond"/>
      <family val="1"/>
      <color theme="1"/>
      <sz val="12"/>
    </font>
    <font>
      <name val="Garamond"/>
      <family val="1"/>
      <color rgb="FF000000"/>
      <sz val="12"/>
    </font>
    <font>
      <name val="Garamond"/>
      <family val="1"/>
      <i val="1"/>
      <color theme="1"/>
      <sz val="12"/>
    </font>
    <font>
      <name val="Garamond"/>
      <family val="1"/>
      <b val="1"/>
      <color theme="1"/>
      <sz val="12"/>
    </font>
    <font>
      <name val="Garamond"/>
      <family val="1"/>
      <color rgb="FF00B050"/>
      <sz val="12"/>
    </font>
    <font>
      <name val="Garamond"/>
      <family val="1"/>
      <color rgb="FF0000FF"/>
      <sz val="12"/>
    </font>
    <font>
      <name val="Garamond"/>
      <family val="1"/>
      <i val="1"/>
      <color rgb="FF0000FF"/>
      <sz val="12"/>
    </font>
    <font>
      <name val="Times"/>
      <color rgb="FF000000"/>
      <sz val="14"/>
    </font>
    <font>
      <name val="Times New Roman"/>
      <family val="1"/>
      <color rgb="FF000000"/>
      <sz val="10"/>
    </font>
    <font>
      <name val="Calibri"/>
      <family val="2"/>
      <color theme="1"/>
      <sz val="12"/>
      <scheme val="minor"/>
    </font>
    <font>
      <name val="Calibri"/>
      <family val="2"/>
      <color theme="10"/>
      <sz val="12"/>
      <u val="single"/>
      <scheme val="minor"/>
    </font>
    <font>
      <name val="Tahoma"/>
      <family val="2"/>
      <b val="1"/>
      <sz val="9"/>
    </font>
    <font>
      <name val="Tahoma"/>
      <family val="2"/>
      <sz val="9"/>
    </font>
    <font>
      <name val="Tahoma"/>
      <family val="2"/>
      <b val="1"/>
      <color rgb="FF000000"/>
      <sz val="9"/>
    </font>
    <font>
      <name val="Tahoma"/>
      <family val="2"/>
      <color rgb="FF000000"/>
      <sz val="9"/>
    </font>
    <font>
      <name val="Garamond"/>
      <family val="1"/>
      <sz val="12"/>
    </font>
    <font>
      <name val="Garamond"/>
      <family val="1"/>
      <b val="1"/>
      <color rgb="FF000000"/>
      <sz val="12"/>
    </font>
    <font>
      <name val="Garamond"/>
      <family val="1"/>
      <color rgb="FF0000FC"/>
      <sz val="12"/>
    </font>
    <font>
      <name val="Garamond"/>
      <family val="1"/>
      <i val="1"/>
      <sz val="12"/>
    </font>
    <font>
      <name val="Garamond"/>
      <family val="1"/>
      <i val="1"/>
      <color rgb="FF000000"/>
      <sz val="12"/>
    </font>
    <font>
      <name val="Garamond"/>
      <family val="1"/>
      <color rgb="FF0000FC"/>
      <sz val="11"/>
    </font>
    <font>
      <name val="Garamond"/>
      <family val="1"/>
      <color rgb="FF0000FF"/>
      <sz val="11"/>
    </font>
    <font>
      <name val="Garamond"/>
      <family val="1"/>
      <b val="1"/>
      <sz val="12"/>
    </font>
    <font>
      <name val="Garamond"/>
      <family val="1"/>
      <color rgb="FF0E1318"/>
      <sz val="12"/>
    </font>
    <font>
      <name val="Garamond"/>
      <family val="1"/>
      <i val="1"/>
      <color rgb="FF0E1318"/>
      <sz val="12"/>
    </font>
    <font>
      <name val="Garamond"/>
      <family val="1"/>
      <b val="1"/>
      <color rgb="FF008000"/>
      <sz val="12"/>
    </font>
    <font>
      <name val="Garamond"/>
      <family val="1"/>
      <color theme="0"/>
      <sz val="12"/>
    </font>
    <font>
      <name val="Garamond"/>
      <family val="1"/>
      <b val="1"/>
      <color theme="0"/>
      <sz val="12"/>
    </font>
  </fonts>
  <fills count="15">
    <fill>
      <patternFill/>
    </fill>
    <fill>
      <patternFill patternType="gray125"/>
    </fill>
    <fill>
      <patternFill patternType="solid">
        <fgColor theme="4" tint="0.3999755851924192"/>
        <bgColor rgb="FF8EAADB"/>
      </patternFill>
    </fill>
    <fill>
      <patternFill patternType="solid">
        <fgColor theme="4" tint="0.3999755851924192"/>
        <bgColor rgb="FF000000"/>
      </patternFill>
    </fill>
    <fill>
      <patternFill patternType="solid">
        <fgColor theme="4" tint="0.3999755851924192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2" tint="-0.0999786370433668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DAADB"/>
        <bgColor rgb="FF000000"/>
      </patternFill>
    </fill>
    <fill>
      <patternFill patternType="solid">
        <fgColor rgb="FF8DAADB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0499893185216834"/>
        <bgColor rgb="FF000000"/>
      </patternFill>
    </fill>
  </fills>
  <borders count="29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5">
    <xf numFmtId="0" fontId="11" fillId="0" borderId="0"/>
    <xf numFmtId="0" fontId="1" fillId="0" borderId="0"/>
    <xf numFmtId="44" fontId="11" fillId="0" borderId="0"/>
    <xf numFmtId="9" fontId="11" fillId="0" borderId="0"/>
    <xf numFmtId="0" fontId="12" fillId="0" borderId="0"/>
  </cellStyleXfs>
  <cellXfs count="442">
    <xf numFmtId="0" fontId="0" fillId="0" borderId="0" pivotButton="0" quotePrefix="0" xfId="0"/>
    <xf numFmtId="0" fontId="2" fillId="0" borderId="0" pivotButton="0" quotePrefix="0" xfId="0"/>
    <xf numFmtId="0" fontId="4" fillId="0" borderId="0" applyAlignment="1" pivotButton="0" quotePrefix="0" xfId="0">
      <alignment horizontal="left" indent="1"/>
    </xf>
    <xf numFmtId="0" fontId="4" fillId="0" borderId="0" pivotButton="0" quotePrefix="0" xfId="0"/>
    <xf numFmtId="10" fontId="2" fillId="0" borderId="0" pivotButton="0" quotePrefix="0" xfId="0"/>
    <xf numFmtId="164" fontId="2" fillId="0" borderId="0" pivotButton="0" quotePrefix="0" xfId="0"/>
    <xf numFmtId="0" fontId="2" fillId="0" borderId="0" applyAlignment="1" pivotButton="0" quotePrefix="0" xfId="0">
      <alignment horizontal="left"/>
    </xf>
    <xf numFmtId="164" fontId="4" fillId="0" borderId="0" pivotButton="0" quotePrefix="0" xfId="0"/>
    <xf numFmtId="0" fontId="5" fillId="0" borderId="1" pivotButton="0" quotePrefix="0" xfId="0"/>
    <xf numFmtId="3" fontId="5" fillId="0" borderId="1" pivotButton="0" quotePrefix="0" xfId="0"/>
    <xf numFmtId="0" fontId="2" fillId="2" borderId="0" pivotButton="0" quotePrefix="0" xfId="0"/>
    <xf numFmtId="165" fontId="3" fillId="3" borderId="0" applyAlignment="1" pivotButton="0" quotePrefix="0" xfId="0">
      <alignment horizontal="center"/>
    </xf>
    <xf numFmtId="165" fontId="3" fillId="4" borderId="0" applyAlignment="1" pivotButton="0" quotePrefix="0" xfId="0">
      <alignment horizontal="center"/>
    </xf>
    <xf numFmtId="165" fontId="2" fillId="4" borderId="0" applyAlignment="1" pivotButton="0" quotePrefix="0" xfId="0">
      <alignment horizontal="center"/>
    </xf>
    <xf numFmtId="0" fontId="2" fillId="4" borderId="0" pivotButton="0" quotePrefix="0" xfId="0"/>
    <xf numFmtId="166" fontId="2" fillId="4" borderId="0" applyAlignment="1" pivotButton="0" quotePrefix="0" xfId="0">
      <alignment horizontal="center"/>
    </xf>
    <xf numFmtId="165" fontId="2" fillId="5" borderId="0" applyAlignment="1" pivotButton="0" quotePrefix="0" xfId="0">
      <alignment horizontal="center"/>
    </xf>
    <xf numFmtId="167" fontId="2" fillId="5" borderId="0" applyAlignment="1" pivotButton="0" quotePrefix="0" xfId="0">
      <alignment horizontal="center"/>
    </xf>
    <xf numFmtId="0" fontId="2" fillId="6" borderId="0" pivotButton="0" quotePrefix="0" xfId="0"/>
    <xf numFmtId="168" fontId="2" fillId="0" borderId="0" pivotButton="0" quotePrefix="0" xfId="0"/>
    <xf numFmtId="169" fontId="6" fillId="0" borderId="0" pivotButton="0" quotePrefix="0" xfId="0"/>
    <xf numFmtId="170" fontId="2" fillId="0" borderId="0" pivotButton="0" quotePrefix="0" xfId="0"/>
    <xf numFmtId="0" fontId="2" fillId="0" borderId="2" pivotButton="0" quotePrefix="0" xfId="0"/>
    <xf numFmtId="2" fontId="2" fillId="0" borderId="0" pivotButton="0" quotePrefix="0" xfId="0"/>
    <xf numFmtId="171" fontId="2" fillId="0" borderId="0" pivotButton="0" quotePrefix="0" xfId="0"/>
    <xf numFmtId="0" fontId="5" fillId="0" borderId="1" applyAlignment="1" pivotButton="0" quotePrefix="0" xfId="0">
      <alignment horizontal="left"/>
    </xf>
    <xf numFmtId="2" fontId="7" fillId="0" borderId="0" pivotButton="0" quotePrefix="0" xfId="0"/>
    <xf numFmtId="1" fontId="7" fillId="0" borderId="0" pivotButton="0" quotePrefix="0" xfId="0"/>
    <xf numFmtId="0" fontId="7" fillId="0" borderId="0" pivotButton="0" quotePrefix="0" xfId="0"/>
    <xf numFmtId="172" fontId="2" fillId="0" borderId="0" pivotButton="0" quotePrefix="0" xfId="0"/>
    <xf numFmtId="0" fontId="2" fillId="0" borderId="0" applyAlignment="1" pivotButton="0" quotePrefix="0" xfId="0">
      <alignment horizontal="left" indent="1"/>
    </xf>
    <xf numFmtId="164" fontId="8" fillId="0" borderId="0" pivotButton="0" quotePrefix="0" xfId="0"/>
    <xf numFmtId="0" fontId="2" fillId="6" borderId="3" pivotButton="0" quotePrefix="0" xfId="0"/>
    <xf numFmtId="164" fontId="7" fillId="7" borderId="4" pivotButton="0" quotePrefix="0" xfId="0"/>
    <xf numFmtId="164" fontId="7" fillId="7" borderId="5" pivotButton="0" quotePrefix="0" xfId="0"/>
    <xf numFmtId="0" fontId="7" fillId="7" borderId="4" pivotButton="0" quotePrefix="0" xfId="0"/>
    <xf numFmtId="0" fontId="7" fillId="7" borderId="5" pivotButton="0" quotePrefix="0" xfId="0"/>
    <xf numFmtId="173" fontId="2" fillId="0" borderId="0" pivotButton="0" quotePrefix="0" xfId="0"/>
    <xf numFmtId="1" fontId="2" fillId="0" borderId="0" pivotButton="0" quotePrefix="0" xfId="0"/>
    <xf numFmtId="164" fontId="8" fillId="7" borderId="4" pivotButton="0" quotePrefix="0" xfId="0"/>
    <xf numFmtId="164" fontId="8" fillId="7" borderId="5" pivotButton="0" quotePrefix="0" xfId="0"/>
    <xf numFmtId="164" fontId="7" fillId="0" borderId="0" pivotButton="0" quotePrefix="0" xfId="0"/>
    <xf numFmtId="171" fontId="2" fillId="0" borderId="2" pivotButton="0" quotePrefix="0" xfId="0"/>
    <xf numFmtId="37" fontId="2" fillId="0" borderId="0" pivotButton="0" quotePrefix="0" xfId="0"/>
    <xf numFmtId="0" fontId="5" fillId="0" borderId="7" pivotButton="0" quotePrefix="0" xfId="0"/>
    <xf numFmtId="0" fontId="10" fillId="0" borderId="0" pivotButton="0" quotePrefix="0" xfId="0"/>
    <xf numFmtId="0" fontId="9" fillId="0" borderId="0" pivotButton="0" quotePrefix="0" xfId="0"/>
    <xf numFmtId="172" fontId="3" fillId="0" borderId="0" pivotButton="0" quotePrefix="0" xfId="0"/>
    <xf numFmtId="174" fontId="5" fillId="0" borderId="1" pivotButton="0" quotePrefix="0" xfId="0"/>
    <xf numFmtId="3" fontId="5" fillId="0" borderId="7" pivotButton="0" quotePrefix="0" xfId="0"/>
    <xf numFmtId="174" fontId="2" fillId="0" borderId="0" pivotButton="0" quotePrefix="0" xfId="0"/>
    <xf numFmtId="164" fontId="8" fillId="7" borderId="6" pivotButton="0" quotePrefix="0" xfId="0"/>
    <xf numFmtId="174" fontId="5" fillId="0" borderId="7" pivotButton="0" quotePrefix="0" xfId="0"/>
    <xf numFmtId="175" fontId="2" fillId="0" borderId="0" pivotButton="0" quotePrefix="0" xfId="0"/>
    <xf numFmtId="164" fontId="8" fillId="8" borderId="4" pivotButton="0" quotePrefix="0" xfId="0"/>
    <xf numFmtId="164" fontId="8" fillId="8" borderId="5" pivotButton="0" quotePrefix="0" xfId="0"/>
    <xf numFmtId="172" fontId="5" fillId="0" borderId="7" pivotButton="0" quotePrefix="0" xfId="0"/>
    <xf numFmtId="0" fontId="2" fillId="9" borderId="0" applyAlignment="1" pivotButton="0" quotePrefix="0" xfId="0">
      <alignment horizontal="left" indent="1"/>
    </xf>
    <xf numFmtId="0" fontId="2" fillId="9" borderId="0" pivotButton="0" quotePrefix="0" xfId="0"/>
    <xf numFmtId="0" fontId="2" fillId="5" borderId="0" pivotButton="0" quotePrefix="0" xfId="0"/>
    <xf numFmtId="165" fontId="3" fillId="11" borderId="0" applyAlignment="1" pivotButton="0" quotePrefix="0" xfId="0">
      <alignment horizontal="center"/>
    </xf>
    <xf numFmtId="165" fontId="3" fillId="12" borderId="0" applyAlignment="1" pivotButton="0" quotePrefix="0" xfId="0">
      <alignment horizontal="center"/>
    </xf>
    <xf numFmtId="165" fontId="2" fillId="12" borderId="0" applyAlignment="1" pivotButton="0" quotePrefix="0" xfId="0">
      <alignment horizontal="center"/>
    </xf>
    <xf numFmtId="0" fontId="2" fillId="12" borderId="0" pivotButton="0" quotePrefix="0" xfId="0"/>
    <xf numFmtId="0" fontId="2" fillId="0" borderId="0" pivotButton="0" quotePrefix="0" xfId="0"/>
    <xf numFmtId="17" fontId="17" fillId="12" borderId="0" applyAlignment="1" pivotButton="0" quotePrefix="0" xfId="0">
      <alignment horizontal="center"/>
    </xf>
    <xf numFmtId="17" fontId="17" fillId="5" borderId="0" applyAlignment="1" pivotButton="0" quotePrefix="0" xfId="0">
      <alignment horizontal="center"/>
    </xf>
    <xf numFmtId="166" fontId="2" fillId="12" borderId="0" applyAlignment="1" pivotButton="0" quotePrefix="0" xfId="0">
      <alignment horizontal="center"/>
    </xf>
    <xf numFmtId="166" fontId="5" fillId="12" borderId="0" applyAlignment="1" pivotButton="0" quotePrefix="0" xfId="0">
      <alignment horizontal="center"/>
    </xf>
    <xf numFmtId="166" fontId="3" fillId="11" borderId="0" applyAlignment="1" pivotButton="0" quotePrefix="0" xfId="0">
      <alignment horizontal="center"/>
    </xf>
    <xf numFmtId="166" fontId="18" fillId="11" borderId="0" applyAlignment="1" pivotButton="0" quotePrefix="0" xfId="0">
      <alignment horizontal="center"/>
    </xf>
    <xf numFmtId="166" fontId="2" fillId="5" borderId="0" applyAlignment="1" pivotButton="0" quotePrefix="0" xfId="0">
      <alignment horizontal="center"/>
    </xf>
    <xf numFmtId="166" fontId="5" fillId="5" borderId="0" applyAlignment="1" pivotButton="0" quotePrefix="0" xfId="0">
      <alignment horizontal="center"/>
    </xf>
    <xf numFmtId="0" fontId="5" fillId="5" borderId="0" applyAlignment="1" pivotButton="0" quotePrefix="0" xfId="0">
      <alignment horizontal="center"/>
    </xf>
    <xf numFmtId="0" fontId="2" fillId="13" borderId="0" pivotButton="0" quotePrefix="0" xfId="0"/>
    <xf numFmtId="0" fontId="2" fillId="13" borderId="10" pivotButton="0" quotePrefix="0" xfId="0"/>
    <xf numFmtId="0" fontId="5" fillId="0" borderId="0" pivotButton="0" quotePrefix="0" xfId="0"/>
    <xf numFmtId="176" fontId="5" fillId="10" borderId="0" applyAlignment="1" pivotButton="0" quotePrefix="0" xfId="0">
      <alignment horizontal="left"/>
    </xf>
    <xf numFmtId="0" fontId="5" fillId="0" borderId="0" pivotButton="0" quotePrefix="0" xfId="0"/>
    <xf numFmtId="176" fontId="4" fillId="10" borderId="0" applyAlignment="1" pivotButton="0" quotePrefix="0" xfId="0">
      <alignment horizontal="left" indent="1"/>
    </xf>
    <xf numFmtId="176" fontId="4" fillId="10" borderId="0" pivotButton="0" quotePrefix="0" xfId="0"/>
    <xf numFmtId="164" fontId="4" fillId="10" borderId="0" pivotButton="0" quotePrefix="0" xfId="3"/>
    <xf numFmtId="176" fontId="4" fillId="13" borderId="0" pivotButton="0" quotePrefix="0" xfId="0"/>
    <xf numFmtId="176" fontId="4" fillId="13" borderId="10" pivotButton="0" quotePrefix="0" xfId="0"/>
    <xf numFmtId="0" fontId="4" fillId="0" borderId="0" pivotButton="0" quotePrefix="0" xfId="0"/>
    <xf numFmtId="176" fontId="2" fillId="10" borderId="0" pivotButton="0" quotePrefix="0" xfId="0"/>
    <xf numFmtId="176" fontId="2" fillId="13" borderId="0" pivotButton="0" quotePrefix="0" xfId="0"/>
    <xf numFmtId="164" fontId="4" fillId="13" borderId="0" pivotButton="0" quotePrefix="0" xfId="3"/>
    <xf numFmtId="164" fontId="4" fillId="13" borderId="10" pivotButton="0" quotePrefix="0" xfId="3"/>
    <xf numFmtId="176" fontId="2" fillId="13" borderId="10" pivotButton="0" quotePrefix="0" xfId="0"/>
    <xf numFmtId="176" fontId="2" fillId="10" borderId="0" applyAlignment="1" pivotButton="0" quotePrefix="0" xfId="0">
      <alignment horizontal="left"/>
    </xf>
    <xf numFmtId="177" fontId="19" fillId="10" borderId="0" pivotButton="0" quotePrefix="0" xfId="0"/>
    <xf numFmtId="177" fontId="2" fillId="10" borderId="0" pivotButton="0" quotePrefix="0" xfId="0"/>
    <xf numFmtId="177" fontId="19" fillId="13" borderId="0" pivotButton="0" quotePrefix="0" xfId="0"/>
    <xf numFmtId="177" fontId="19" fillId="13" borderId="10" pivotButton="0" quotePrefix="0" xfId="0"/>
    <xf numFmtId="176" fontId="5" fillId="10" borderId="7" applyAlignment="1" pivotButton="0" quotePrefix="0" xfId="0">
      <alignment horizontal="left"/>
    </xf>
    <xf numFmtId="176" fontId="5" fillId="10" borderId="7" pivotButton="0" quotePrefix="0" xfId="0"/>
    <xf numFmtId="176" fontId="5" fillId="13" borderId="7" pivotButton="0" quotePrefix="0" xfId="0"/>
    <xf numFmtId="176" fontId="5" fillId="13" borderId="15" pivotButton="0" quotePrefix="0" xfId="0"/>
    <xf numFmtId="176" fontId="20" fillId="10" borderId="0" applyAlignment="1" pivotButton="0" quotePrefix="0" xfId="0">
      <alignment horizontal="left" indent="1"/>
    </xf>
    <xf numFmtId="164" fontId="21" fillId="10" borderId="0" pivotButton="0" quotePrefix="0" xfId="3"/>
    <xf numFmtId="164" fontId="21" fillId="13" borderId="0" pivotButton="0" quotePrefix="0" xfId="3"/>
    <xf numFmtId="164" fontId="21" fillId="13" borderId="10" pivotButton="0" quotePrefix="0" xfId="3"/>
    <xf numFmtId="176" fontId="20" fillId="10" borderId="0" applyAlignment="1" pivotButton="0" quotePrefix="0" xfId="0">
      <alignment horizontal="left" indent="1"/>
    </xf>
    <xf numFmtId="164" fontId="4" fillId="0" borderId="0" pivotButton="0" quotePrefix="0" xfId="3"/>
    <xf numFmtId="164" fontId="4" fillId="13" borderId="0" pivotButton="0" quotePrefix="0" xfId="3"/>
    <xf numFmtId="176" fontId="17" fillId="10" borderId="0" applyAlignment="1" pivotButton="0" quotePrefix="0" xfId="0">
      <alignment horizontal="left"/>
    </xf>
    <xf numFmtId="177" fontId="22" fillId="10" borderId="0" pivotButton="0" quotePrefix="0" xfId="0"/>
    <xf numFmtId="177" fontId="2" fillId="10" borderId="0" pivotButton="0" quotePrefix="0" xfId="0"/>
    <xf numFmtId="177" fontId="22" fillId="13" borderId="0" pivotButton="0" quotePrefix="0" xfId="0"/>
    <xf numFmtId="177" fontId="22" fillId="13" borderId="10" pivotButton="0" quotePrefix="0" xfId="0"/>
    <xf numFmtId="177" fontId="22" fillId="10" borderId="0" pivotButton="0" quotePrefix="0" xfId="0"/>
    <xf numFmtId="177" fontId="22" fillId="13" borderId="0" pivotButton="0" quotePrefix="0" xfId="0"/>
    <xf numFmtId="0" fontId="4" fillId="0" borderId="0" applyAlignment="1" pivotButton="0" quotePrefix="0" xfId="0">
      <alignment horizontal="left" indent="1"/>
    </xf>
    <xf numFmtId="164" fontId="4" fillId="0" borderId="0" pivotButton="0" quotePrefix="0" xfId="3"/>
    <xf numFmtId="0" fontId="2" fillId="13" borderId="0" pivotButton="0" quotePrefix="0" xfId="0"/>
    <xf numFmtId="43" fontId="5" fillId="0" borderId="7" pivotButton="0" quotePrefix="0" xfId="0"/>
    <xf numFmtId="43" fontId="5" fillId="13" borderId="7" pivotButton="0" quotePrefix="0" xfId="0"/>
    <xf numFmtId="43" fontId="7" fillId="0" borderId="0" pivotButton="0" quotePrefix="0" xfId="0"/>
    <xf numFmtId="43" fontId="2" fillId="0" borderId="0" pivotButton="0" quotePrefix="0" xfId="0"/>
    <xf numFmtId="43" fontId="7" fillId="13" borderId="0" pivotButton="0" quotePrefix="0" xfId="0"/>
    <xf numFmtId="43" fontId="2" fillId="13" borderId="10" pivotButton="0" quotePrefix="0" xfId="0"/>
    <xf numFmtId="0" fontId="2" fillId="0" borderId="0" pivotButton="0" quotePrefix="0" xfId="0"/>
    <xf numFmtId="174" fontId="5" fillId="13" borderId="7" pivotButton="0" quotePrefix="0" xfId="0"/>
    <xf numFmtId="174" fontId="5" fillId="13" borderId="15" pivotButton="0" quotePrefix="0" xfId="0"/>
    <xf numFmtId="175" fontId="2" fillId="0" borderId="0" pivotButton="0" quotePrefix="0" xfId="2"/>
    <xf numFmtId="175" fontId="2" fillId="13" borderId="0" pivotButton="0" quotePrefix="0" xfId="2"/>
    <xf numFmtId="175" fontId="2" fillId="13" borderId="10" pivotButton="0" quotePrefix="0" xfId="2"/>
    <xf numFmtId="175" fontId="2" fillId="13" borderId="0" pivotButton="0" quotePrefix="0" xfId="0"/>
    <xf numFmtId="175" fontId="2" fillId="13" borderId="10" pivotButton="0" quotePrefix="0" xfId="0"/>
    <xf numFmtId="177" fontId="23" fillId="10" borderId="0" pivotButton="0" quotePrefix="0" xfId="0"/>
    <xf numFmtId="164" fontId="21" fillId="0" borderId="0" pivotButton="0" quotePrefix="0" xfId="0"/>
    <xf numFmtId="0" fontId="2" fillId="12" borderId="10" pivotButton="0" quotePrefix="0" xfId="0"/>
    <xf numFmtId="17" fontId="17" fillId="12" borderId="10" applyAlignment="1" pivotButton="0" quotePrefix="0" xfId="0">
      <alignment horizontal="center"/>
    </xf>
    <xf numFmtId="166" fontId="5" fillId="12" borderId="10" applyAlignment="1" pivotButton="0" quotePrefix="0" xfId="0">
      <alignment horizontal="center"/>
    </xf>
    <xf numFmtId="0" fontId="2" fillId="6" borderId="10" pivotButton="0" quotePrefix="0" xfId="0"/>
    <xf numFmtId="176" fontId="19" fillId="10" borderId="0" pivotButton="0" quotePrefix="0" xfId="0"/>
    <xf numFmtId="176" fontId="19" fillId="13" borderId="0" pivotButton="0" quotePrefix="0" xfId="0"/>
    <xf numFmtId="176" fontId="19" fillId="13" borderId="10" pivotButton="0" quotePrefix="0" xfId="0"/>
    <xf numFmtId="176" fontId="2" fillId="10" borderId="8" applyAlignment="1" pivotButton="0" quotePrefix="0" xfId="0">
      <alignment horizontal="left"/>
    </xf>
    <xf numFmtId="176" fontId="19" fillId="10" borderId="8" pivotButton="0" quotePrefix="0" xfId="0"/>
    <xf numFmtId="176" fontId="19" fillId="13" borderId="8" pivotButton="0" quotePrefix="0" xfId="0"/>
    <xf numFmtId="176" fontId="19" fillId="13" borderId="11" pivotButton="0" quotePrefix="0" xfId="0"/>
    <xf numFmtId="176" fontId="24" fillId="10" borderId="0" applyAlignment="1" pivotButton="0" quotePrefix="0" xfId="0">
      <alignment horizontal="left"/>
    </xf>
    <xf numFmtId="176" fontId="18" fillId="10" borderId="0" pivotButton="0" quotePrefix="0" xfId="0"/>
    <xf numFmtId="176" fontId="24" fillId="10" borderId="0" pivotButton="0" quotePrefix="0" xfId="0"/>
    <xf numFmtId="176" fontId="24" fillId="13" borderId="0" pivotButton="0" quotePrefix="0" xfId="0"/>
    <xf numFmtId="176" fontId="24" fillId="13" borderId="10" pivotButton="0" quotePrefix="0" xfId="0"/>
    <xf numFmtId="177" fontId="2" fillId="0" borderId="0" pivotButton="0" quotePrefix="0" xfId="0"/>
    <xf numFmtId="177" fontId="2" fillId="13" borderId="0" pivotButton="0" quotePrefix="0" xfId="0"/>
    <xf numFmtId="3" fontId="25" fillId="0" borderId="0" pivotButton="0" quotePrefix="0" xfId="0"/>
    <xf numFmtId="3" fontId="2" fillId="13" borderId="0" pivotButton="0" quotePrefix="0" xfId="0"/>
    <xf numFmtId="177" fontId="4" fillId="0" borderId="0" pivotButton="0" quotePrefix="0" xfId="0"/>
    <xf numFmtId="177" fontId="4" fillId="13" borderId="0" pivotButton="0" quotePrefix="0" xfId="0"/>
    <xf numFmtId="164" fontId="26" fillId="0" borderId="0" pivotButton="0" quotePrefix="0" xfId="3"/>
    <xf numFmtId="3" fontId="4" fillId="13" borderId="0" pivotButton="0" quotePrefix="0" xfId="0"/>
    <xf numFmtId="0" fontId="4" fillId="13" borderId="0" pivotButton="0" quotePrefix="0" xfId="0"/>
    <xf numFmtId="168" fontId="2" fillId="13" borderId="0" pivotButton="0" quotePrefix="0" xfId="0"/>
    <xf numFmtId="168" fontId="4" fillId="0" borderId="0" pivotButton="0" quotePrefix="0" xfId="0"/>
    <xf numFmtId="168" fontId="4" fillId="13" borderId="0" pivotButton="0" quotePrefix="0" xfId="0"/>
    <xf numFmtId="177" fontId="19" fillId="10" borderId="0" pivotButton="0" quotePrefix="0" xfId="0"/>
    <xf numFmtId="43" fontId="2" fillId="0" borderId="0" pivotButton="0" quotePrefix="0" xfId="0"/>
    <xf numFmtId="43" fontId="2" fillId="13" borderId="0" pivotButton="0" quotePrefix="0" xfId="0"/>
    <xf numFmtId="177" fontId="3" fillId="10" borderId="0" applyAlignment="1" pivotButton="0" quotePrefix="0" xfId="0">
      <alignment horizontal="left"/>
    </xf>
    <xf numFmtId="177" fontId="2" fillId="13" borderId="10" pivotButton="0" quotePrefix="0" xfId="0"/>
    <xf numFmtId="164" fontId="2" fillId="0" borderId="0" pivotButton="0" quotePrefix="0" xfId="3"/>
    <xf numFmtId="164" fontId="2" fillId="13" borderId="0" pivotButton="0" quotePrefix="0" xfId="3"/>
    <xf numFmtId="177" fontId="19" fillId="10" borderId="8" pivotButton="0" quotePrefix="0" xfId="0"/>
    <xf numFmtId="177" fontId="2" fillId="13" borderId="8" pivotButton="0" quotePrefix="0" xfId="0"/>
    <xf numFmtId="177" fontId="2" fillId="13" borderId="11" pivotButton="0" quotePrefix="0" xfId="0"/>
    <xf numFmtId="0" fontId="5" fillId="0" borderId="9" pivotButton="0" quotePrefix="0" xfId="0"/>
    <xf numFmtId="177" fontId="18" fillId="10" borderId="9" pivotButton="0" quotePrefix="0" xfId="0"/>
    <xf numFmtId="177" fontId="24" fillId="10" borderId="9" pivotButton="0" quotePrefix="0" xfId="0"/>
    <xf numFmtId="177" fontId="24" fillId="13" borderId="9" pivotButton="0" quotePrefix="0" xfId="0"/>
    <xf numFmtId="177" fontId="24" fillId="13" borderId="12" pivotButton="0" quotePrefix="0" xfId="0"/>
    <xf numFmtId="176" fontId="27" fillId="10" borderId="0" pivotButton="0" quotePrefix="0" xfId="0"/>
    <xf numFmtId="176" fontId="27" fillId="13" borderId="0" pivotButton="0" quotePrefix="0" xfId="0"/>
    <xf numFmtId="176" fontId="27" fillId="13" borderId="10" pivotButton="0" quotePrefix="0" xfId="0"/>
    <xf numFmtId="178" fontId="5" fillId="12" borderId="0" applyAlignment="1" pivotButton="0" quotePrefix="0" xfId="0">
      <alignment horizontal="center"/>
    </xf>
    <xf numFmtId="0" fontId="29" fillId="6" borderId="8" applyAlignment="1" pivotButton="0" quotePrefix="0" xfId="0">
      <alignment horizontal="center"/>
    </xf>
    <xf numFmtId="0" fontId="28" fillId="6" borderId="0" applyAlignment="1" pivotButton="0" quotePrefix="0" xfId="0">
      <alignment horizontal="center"/>
    </xf>
    <xf numFmtId="0" fontId="28" fillId="6" borderId="12" applyAlignment="1" pivotButton="0" quotePrefix="0" xfId="0">
      <alignment horizontal="center"/>
    </xf>
    <xf numFmtId="179" fontId="3" fillId="0" borderId="0" applyAlignment="1" pivotButton="0" quotePrefix="0" xfId="0">
      <alignment horizontal="center" vertical="top" wrapText="1"/>
    </xf>
    <xf numFmtId="172" fontId="5" fillId="0" borderId="7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8" fillId="6" borderId="0" applyAlignment="1" pivotButton="0" quotePrefix="0" xfId="0">
      <alignment horizontal="left"/>
    </xf>
    <xf numFmtId="0" fontId="28" fillId="6" borderId="8" applyAlignment="1" pivotButton="0" quotePrefix="0" xfId="0">
      <alignment horizontal="left"/>
    </xf>
    <xf numFmtId="0" fontId="2" fillId="0" borderId="0" applyAlignment="1" pivotButton="0" quotePrefix="0" xfId="0">
      <alignment horizontal="left"/>
    </xf>
    <xf numFmtId="0" fontId="2" fillId="13" borderId="9" applyAlignment="1" pivotButton="0" quotePrefix="0" xfId="0">
      <alignment horizontal="left"/>
    </xf>
    <xf numFmtId="0" fontId="2" fillId="13" borderId="0" applyAlignment="1" pivotButton="0" quotePrefix="0" xfId="0">
      <alignment horizontal="left"/>
    </xf>
    <xf numFmtId="0" fontId="5" fillId="0" borderId="7" applyAlignment="1" pivotButton="0" quotePrefix="0" xfId="0">
      <alignment horizontal="left"/>
    </xf>
    <xf numFmtId="180" fontId="2" fillId="13" borderId="9" applyAlignment="1" pivotButton="0" quotePrefix="0" xfId="0">
      <alignment horizontal="center"/>
    </xf>
    <xf numFmtId="180" fontId="2" fillId="13" borderId="0" applyAlignment="1" pivotButton="0" quotePrefix="0" xfId="0">
      <alignment horizontal="center"/>
    </xf>
    <xf numFmtId="180" fontId="2" fillId="0" borderId="0" applyAlignment="1" pivotButton="0" quotePrefix="0" xfId="0">
      <alignment horizontal="center"/>
    </xf>
    <xf numFmtId="181" fontId="3" fillId="0" borderId="0" applyAlignment="1" pivotButton="0" quotePrefix="0" xfId="0">
      <alignment horizontal="center" vertical="top" wrapText="1"/>
    </xf>
    <xf numFmtId="181" fontId="2" fillId="13" borderId="9" applyAlignment="1" pivotButton="0" quotePrefix="0" xfId="0">
      <alignment horizontal="center"/>
    </xf>
    <xf numFmtId="181" fontId="2" fillId="13" borderId="0" applyAlignment="1" pivotButton="0" quotePrefix="0" xfId="0">
      <alignment horizontal="center"/>
    </xf>
    <xf numFmtId="181" fontId="2" fillId="0" borderId="0" applyAlignment="1" pivotButton="0" quotePrefix="0" xfId="0">
      <alignment horizontal="center"/>
    </xf>
    <xf numFmtId="181" fontId="5" fillId="0" borderId="7" applyAlignment="1" pivotButton="0" quotePrefix="0" xfId="0">
      <alignment horizontal="center"/>
    </xf>
    <xf numFmtId="179" fontId="18" fillId="0" borderId="7" applyAlignment="1" pivotButton="0" quotePrefix="0" xfId="0">
      <alignment horizontal="center" vertical="top" wrapText="1"/>
    </xf>
    <xf numFmtId="180" fontId="18" fillId="0" borderId="7" applyAlignment="1" pivotButton="0" quotePrefix="0" xfId="0">
      <alignment horizontal="center" vertical="top" wrapText="1"/>
    </xf>
    <xf numFmtId="182" fontId="18" fillId="0" borderId="7" applyAlignment="1" pivotButton="0" quotePrefix="0" xfId="0">
      <alignment horizontal="center" vertical="top" wrapText="1"/>
    </xf>
    <xf numFmtId="183" fontId="18" fillId="0" borderId="7" applyAlignment="1" pivotButton="0" quotePrefix="0" xfId="0">
      <alignment horizontal="center" vertical="top" wrapText="1"/>
    </xf>
    <xf numFmtId="184" fontId="18" fillId="0" borderId="7" applyAlignment="1" pivotButton="0" quotePrefix="0" xfId="0">
      <alignment horizontal="center" vertical="top" wrapText="1"/>
    </xf>
    <xf numFmtId="181" fontId="18" fillId="0" borderId="7" applyAlignment="1" pivotButton="0" quotePrefix="0" xfId="0">
      <alignment horizontal="center" vertical="top" wrapText="1"/>
    </xf>
    <xf numFmtId="174" fontId="2" fillId="13" borderId="9" applyAlignment="1" pivotButton="0" quotePrefix="0" xfId="0">
      <alignment horizontal="center"/>
    </xf>
    <xf numFmtId="174" fontId="2" fillId="13" borderId="0" applyAlignment="1" pivotButton="0" quotePrefix="0" xfId="0">
      <alignment horizontal="center"/>
    </xf>
    <xf numFmtId="181" fontId="3" fillId="0" borderId="10" applyAlignment="1" pivotButton="0" quotePrefix="0" xfId="0">
      <alignment horizontal="center" vertical="top" wrapText="1"/>
    </xf>
    <xf numFmtId="181" fontId="3" fillId="0" borderId="11" applyAlignment="1" pivotButton="0" quotePrefix="0" xfId="0">
      <alignment horizontal="center" vertical="top" wrapText="1"/>
    </xf>
    <xf numFmtId="164" fontId="3" fillId="0" borderId="10" applyAlignment="1" pivotButton="0" quotePrefix="0" xfId="0">
      <alignment horizontal="center" vertical="top" wrapText="1"/>
    </xf>
    <xf numFmtId="164" fontId="3" fillId="0" borderId="0" applyAlignment="1" pivotButton="0" quotePrefix="0" xfId="0">
      <alignment horizontal="center" vertical="top" wrapText="1"/>
    </xf>
    <xf numFmtId="164" fontId="3" fillId="0" borderId="11" applyAlignment="1" pivotButton="0" quotePrefix="0" xfId="0">
      <alignment horizontal="center" vertical="top" wrapText="1"/>
    </xf>
    <xf numFmtId="164" fontId="2" fillId="13" borderId="9" applyAlignment="1" pivotButton="0" quotePrefix="0" xfId="0">
      <alignment horizontal="center"/>
    </xf>
    <xf numFmtId="164" fontId="2" fillId="13" borderId="0" applyAlignment="1" pivotButton="0" quotePrefix="0" xfId="0">
      <alignment horizontal="center"/>
    </xf>
    <xf numFmtId="185" fontId="2" fillId="13" borderId="9" applyAlignment="1" pivotButton="0" quotePrefix="0" xfId="0">
      <alignment horizontal="center"/>
    </xf>
    <xf numFmtId="185" fontId="2" fillId="13" borderId="0" applyAlignment="1" pivotButton="0" quotePrefix="0" xfId="0">
      <alignment horizontal="center"/>
    </xf>
    <xf numFmtId="179" fontId="3" fillId="0" borderId="0" applyAlignment="1" pivotButton="0" quotePrefix="0" xfId="0">
      <alignment horizontal="center" vertical="top" wrapText="1"/>
    </xf>
    <xf numFmtId="174" fontId="2" fillId="0" borderId="0" applyAlignment="1" pivotButton="0" quotePrefix="0" xfId="0">
      <alignment horizontal="center"/>
    </xf>
    <xf numFmtId="174" fontId="5" fillId="0" borderId="7" applyAlignment="1" pivotButton="0" quotePrefix="0" xfId="4">
      <alignment horizontal="center"/>
    </xf>
    <xf numFmtId="0" fontId="28" fillId="6" borderId="9" applyAlignment="1" pivotButton="0" quotePrefix="0" xfId="0">
      <alignment horizontal="center"/>
    </xf>
    <xf numFmtId="179" fontId="3" fillId="0" borderId="8" applyAlignment="1" pivotButton="0" quotePrefix="0" xfId="0">
      <alignment horizontal="center" vertical="top" wrapText="1"/>
    </xf>
    <xf numFmtId="181" fontId="3" fillId="0" borderId="0" applyAlignment="1" pivotButton="0" quotePrefix="0" xfId="0">
      <alignment horizontal="center" vertical="top" wrapText="1"/>
    </xf>
    <xf numFmtId="181" fontId="3" fillId="0" borderId="8" applyAlignment="1" pivotButton="0" quotePrefix="0" xfId="0">
      <alignment horizontal="center" vertical="top" wrapText="1"/>
    </xf>
    <xf numFmtId="174" fontId="2" fillId="13" borderId="0" applyAlignment="1" pivotButton="0" quotePrefix="0" xfId="0">
      <alignment horizontal="center"/>
    </xf>
    <xf numFmtId="174" fontId="2" fillId="0" borderId="0" applyAlignment="1" pivotButton="0" quotePrefix="0" xfId="4">
      <alignment horizontal="center"/>
    </xf>
    <xf numFmtId="174" fontId="2" fillId="0" borderId="8" applyAlignment="1" pivotButton="0" quotePrefix="0" xfId="4">
      <alignment horizontal="center"/>
    </xf>
    <xf numFmtId="164" fontId="2" fillId="13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 vertical="top" wrapText="1"/>
    </xf>
    <xf numFmtId="164" fontId="3" fillId="0" borderId="8" applyAlignment="1" pivotButton="0" quotePrefix="0" xfId="0">
      <alignment horizontal="center" vertical="top" wrapText="1"/>
    </xf>
    <xf numFmtId="0" fontId="7" fillId="0" borderId="20" applyAlignment="1" pivotButton="0" quotePrefix="0" xfId="0">
      <alignment horizontal="left"/>
    </xf>
    <xf numFmtId="0" fontId="7" fillId="0" borderId="1" applyAlignment="1" pivotButton="0" quotePrefix="0" xfId="0">
      <alignment horizontal="center"/>
    </xf>
    <xf numFmtId="0" fontId="7" fillId="0" borderId="21" applyAlignment="1" pivotButton="0" quotePrefix="0" xfId="0">
      <alignment horizontal="center"/>
    </xf>
    <xf numFmtId="0" fontId="2" fillId="13" borderId="22" pivotButton="0" quotePrefix="0" xfId="0"/>
    <xf numFmtId="3" fontId="2" fillId="13" borderId="22" pivotButton="0" quotePrefix="0" xfId="0"/>
    <xf numFmtId="3" fontId="4" fillId="13" borderId="22" pivotButton="0" quotePrefix="0" xfId="0"/>
    <xf numFmtId="164" fontId="4" fillId="13" borderId="22" pivotButton="0" quotePrefix="0" xfId="3"/>
    <xf numFmtId="168" fontId="2" fillId="13" borderId="22" pivotButton="0" quotePrefix="0" xfId="0"/>
    <xf numFmtId="168" fontId="4" fillId="13" borderId="22" pivotButton="0" quotePrefix="0" xfId="0"/>
    <xf numFmtId="43" fontId="2" fillId="13" borderId="22" pivotButton="0" quotePrefix="0" xfId="0"/>
    <xf numFmtId="0" fontId="4" fillId="13" borderId="22" pivotButton="0" quotePrefix="0" xfId="0"/>
    <xf numFmtId="177" fontId="2" fillId="13" borderId="22" pivotButton="0" quotePrefix="0" xfId="0"/>
    <xf numFmtId="164" fontId="4" fillId="13" borderId="13" pivotButton="0" quotePrefix="0" xfId="0"/>
    <xf numFmtId="164" fontId="8" fillId="7" borderId="13" pivotButton="0" quotePrefix="0" xfId="0"/>
    <xf numFmtId="186" fontId="2" fillId="0" borderId="0" pivotButton="0" quotePrefix="0" xfId="3"/>
    <xf numFmtId="186" fontId="2" fillId="13" borderId="0" pivotButton="0" quotePrefix="0" xfId="3"/>
    <xf numFmtId="186" fontId="2" fillId="13" borderId="22" pivotButton="0" quotePrefix="0" xfId="3"/>
    <xf numFmtId="168" fontId="3" fillId="0" borderId="0" applyAlignment="1" pivotButton="0" quotePrefix="0" xfId="0">
      <alignment horizontal="right"/>
    </xf>
    <xf numFmtId="0" fontId="2" fillId="13" borderId="0" applyAlignment="1" pivotButton="0" quotePrefix="0" xfId="0">
      <alignment horizontal="right"/>
    </xf>
    <xf numFmtId="176" fontId="2" fillId="0" borderId="0" pivotButton="0" quotePrefix="0" xfId="0"/>
    <xf numFmtId="164" fontId="2" fillId="13" borderId="22" pivotButton="0" quotePrefix="0" xfId="3"/>
    <xf numFmtId="39" fontId="2" fillId="0" borderId="0" pivotButton="0" quotePrefix="0" xfId="0"/>
    <xf numFmtId="39" fontId="2" fillId="13" borderId="0" pivotButton="0" quotePrefix="0" xfId="0"/>
    <xf numFmtId="186" fontId="2" fillId="13" borderId="13" pivotButton="0" quotePrefix="0" xfId="0"/>
    <xf numFmtId="164" fontId="2" fillId="13" borderId="0" pivotButton="0" quotePrefix="0" xfId="0"/>
    <xf numFmtId="174" fontId="2" fillId="13" borderId="0" pivotButton="0" quotePrefix="0" xfId="0"/>
    <xf numFmtId="39" fontId="2" fillId="0" borderId="9" pivotButton="0" quotePrefix="0" xfId="0"/>
    <xf numFmtId="164" fontId="4" fillId="13" borderId="0" pivotButton="0" quotePrefix="0" xfId="0"/>
    <xf numFmtId="39" fontId="2" fillId="13" borderId="9" pivotButton="0" quotePrefix="0" xfId="0"/>
    <xf numFmtId="164" fontId="8" fillId="7" borderId="19" pivotButton="0" quotePrefix="0" xfId="0"/>
    <xf numFmtId="164" fontId="4" fillId="13" borderId="19" pivotButton="0" quotePrefix="0" xfId="0"/>
    <xf numFmtId="176" fontId="17" fillId="10" borderId="0" applyAlignment="1" pivotButton="0" quotePrefix="0" xfId="0">
      <alignment horizontal="left" indent="1"/>
    </xf>
    <xf numFmtId="186" fontId="7" fillId="7" borderId="13" pivotButton="0" quotePrefix="0" xfId="0"/>
    <xf numFmtId="187" fontId="18" fillId="0" borderId="7" applyAlignment="1" pivotButton="0" quotePrefix="0" xfId="0">
      <alignment horizontal="center" vertical="top" wrapText="1"/>
    </xf>
    <xf numFmtId="175" fontId="3" fillId="0" borderId="0" applyAlignment="1" pivotButton="0" quotePrefix="0" xfId="0">
      <alignment horizontal="center" vertical="top" wrapText="1"/>
    </xf>
    <xf numFmtId="175" fontId="2" fillId="13" borderId="9" applyAlignment="1" pivotButton="0" quotePrefix="0" xfId="0">
      <alignment horizontal="center"/>
    </xf>
    <xf numFmtId="175" fontId="2" fillId="13" borderId="0" applyAlignment="1" pivotButton="0" quotePrefix="0" xfId="0">
      <alignment horizontal="center"/>
    </xf>
    <xf numFmtId="175" fontId="2" fillId="0" borderId="0" applyAlignment="1" pivotButton="0" quotePrefix="0" xfId="0">
      <alignment horizontal="center"/>
    </xf>
    <xf numFmtId="175" fontId="18" fillId="0" borderId="7" applyAlignment="1" pivotButton="0" quotePrefix="0" xfId="0">
      <alignment horizontal="center" vertical="top" wrapText="1"/>
    </xf>
    <xf numFmtId="171" fontId="2" fillId="13" borderId="0" pivotButton="0" quotePrefix="0" xfId="3"/>
    <xf numFmtId="171" fontId="2" fillId="13" borderId="22" pivotButton="0" quotePrefix="0" xfId="3"/>
    <xf numFmtId="171" fontId="2" fillId="13" borderId="0" pivotButton="0" quotePrefix="0" xfId="3"/>
    <xf numFmtId="187" fontId="3" fillId="0" borderId="0" applyAlignment="1" pivotButton="0" quotePrefix="0" xfId="0">
      <alignment horizontal="center" vertical="top" wrapText="1"/>
    </xf>
    <xf numFmtId="0" fontId="2" fillId="0" borderId="24" applyAlignment="1" pivotButton="0" quotePrefix="0" xfId="0">
      <alignment horizontal="left"/>
    </xf>
    <xf numFmtId="174" fontId="2" fillId="0" borderId="24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164" fontId="8" fillId="7" borderId="14" pivotButton="0" quotePrefix="0" xfId="0"/>
    <xf numFmtId="0" fontId="2" fillId="0" borderId="24" pivotButton="0" quotePrefix="0" xfId="0"/>
    <xf numFmtId="164" fontId="8" fillId="7" borderId="17" pivotButton="0" quotePrefix="0" xfId="0"/>
    <xf numFmtId="164" fontId="8" fillId="7" borderId="18" pivotButton="0" quotePrefix="0" xfId="0"/>
    <xf numFmtId="164" fontId="4" fillId="13" borderId="18" pivotButton="0" quotePrefix="0" xfId="0"/>
    <xf numFmtId="164" fontId="21" fillId="14" borderId="13" pivotButton="0" quotePrefix="0" xfId="0"/>
    <xf numFmtId="164" fontId="8" fillId="8" borderId="14" pivotButton="0" quotePrefix="0" xfId="0"/>
    <xf numFmtId="164" fontId="8" fillId="8" borderId="13" pivotButton="0" quotePrefix="0" xfId="0"/>
    <xf numFmtId="175" fontId="2" fillId="0" borderId="0" pivotButton="0" quotePrefix="0" xfId="0"/>
    <xf numFmtId="175" fontId="2" fillId="13" borderId="0" pivotButton="0" quotePrefix="0" xfId="0"/>
    <xf numFmtId="174" fontId="2" fillId="0" borderId="0" applyAlignment="1" pivotButton="0" quotePrefix="0" xfId="0">
      <alignment horizontal="center"/>
    </xf>
    <xf numFmtId="174" fontId="3" fillId="0" borderId="0" applyAlignment="1" pivotButton="0" quotePrefix="0" xfId="0">
      <alignment horizontal="center" vertical="top" wrapText="1"/>
    </xf>
    <xf numFmtId="175" fontId="2" fillId="0" borderId="2" applyAlignment="1" pivotButton="0" quotePrefix="0" xfId="0">
      <alignment horizontal="center"/>
    </xf>
    <xf numFmtId="0" fontId="2" fillId="0" borderId="26" applyAlignment="1" pivotButton="0" quotePrefix="0" xfId="0">
      <alignment horizontal="left"/>
    </xf>
    <xf numFmtId="175" fontId="2" fillId="0" borderId="23" applyAlignment="1" pivotButton="0" quotePrefix="0" xfId="0">
      <alignment horizontal="center"/>
    </xf>
    <xf numFmtId="0" fontId="2" fillId="0" borderId="27" applyAlignment="1" pivotButton="0" quotePrefix="0" xfId="0">
      <alignment horizontal="left"/>
    </xf>
    <xf numFmtId="0" fontId="2" fillId="0" borderId="28" applyAlignment="1" pivotButton="0" quotePrefix="0" xfId="0">
      <alignment horizontal="left"/>
    </xf>
    <xf numFmtId="10" fontId="2" fillId="0" borderId="0" applyAlignment="1" pivotButton="0" quotePrefix="0" xfId="0">
      <alignment horizontal="center"/>
    </xf>
    <xf numFmtId="10" fontId="2" fillId="0" borderId="22" applyAlignment="1" pivotButton="0" quotePrefix="0" xfId="0">
      <alignment horizontal="center"/>
    </xf>
    <xf numFmtId="174" fontId="2" fillId="0" borderId="0" applyAlignment="1" pivotButton="0" quotePrefix="0" xfId="4">
      <alignment horizontal="center"/>
    </xf>
    <xf numFmtId="164" fontId="3" fillId="0" borderId="0" applyAlignment="1" pivotButton="0" quotePrefix="0" xfId="0">
      <alignment horizontal="center" vertical="top" wrapText="1"/>
    </xf>
    <xf numFmtId="164" fontId="3" fillId="0" borderId="10" applyAlignment="1" pivotButton="0" quotePrefix="0" xfId="0">
      <alignment horizontal="center" vertical="top" wrapText="1"/>
    </xf>
    <xf numFmtId="181" fontId="3" fillId="0" borderId="0" applyAlignment="1" pivotButton="0" quotePrefix="0" xfId="0">
      <alignment horizontal="center" vertical="top" wrapText="1"/>
    </xf>
    <xf numFmtId="181" fontId="3" fillId="0" borderId="10" applyAlignment="1" pivotButton="0" quotePrefix="0" xfId="0">
      <alignment horizontal="center" vertical="top" wrapText="1"/>
    </xf>
    <xf numFmtId="175" fontId="3" fillId="0" borderId="0" applyAlignment="1" pivotButton="0" quotePrefix="0" xfId="0">
      <alignment horizontal="center" vertical="top" wrapText="1"/>
    </xf>
    <xf numFmtId="181" fontId="3" fillId="0" borderId="0" applyAlignment="1" pivotButton="0" quotePrefix="0" xfId="0">
      <alignment horizontal="center" vertical="top" wrapText="1"/>
    </xf>
    <xf numFmtId="164" fontId="3" fillId="0" borderId="0" applyAlignment="1" pivotButton="0" quotePrefix="0" xfId="0">
      <alignment horizontal="center" vertical="top" wrapText="1"/>
    </xf>
    <xf numFmtId="10" fontId="2" fillId="0" borderId="24" applyAlignment="1" pivotButton="0" quotePrefix="0" xfId="0">
      <alignment horizontal="center"/>
    </xf>
    <xf numFmtId="10" fontId="2" fillId="0" borderId="25" applyAlignment="1" pivotButton="0" quotePrefix="0" xfId="0">
      <alignment horizontal="center"/>
    </xf>
    <xf numFmtId="0" fontId="5" fillId="0" borderId="16" applyAlignment="1" pivotButton="0" quotePrefix="0" xfId="0">
      <alignment horizontal="center"/>
    </xf>
    <xf numFmtId="0" fontId="28" fillId="0" borderId="0" applyAlignment="1" pivotButton="0" quotePrefix="0" xfId="0">
      <alignment horizontal="center"/>
    </xf>
    <xf numFmtId="0" fontId="29" fillId="0" borderId="0" applyAlignment="1" pivotButton="0" quotePrefix="0" xfId="0">
      <alignment horizontal="center"/>
    </xf>
    <xf numFmtId="175" fontId="3" fillId="0" borderId="0" applyAlignment="1" pivotButton="0" quotePrefix="0" xfId="0">
      <alignment horizontal="center" vertical="top" wrapText="1"/>
    </xf>
    <xf numFmtId="175" fontId="2" fillId="0" borderId="0" applyAlignment="1" pivotButton="0" quotePrefix="0" xfId="0">
      <alignment horizontal="center"/>
    </xf>
    <xf numFmtId="180" fontId="2" fillId="0" borderId="0" applyAlignment="1" pivotButton="0" quotePrefix="0" xfId="0">
      <alignment horizontal="center"/>
    </xf>
    <xf numFmtId="181" fontId="2" fillId="0" borderId="0" applyAlignment="1" pivotButton="0" quotePrefix="0" xfId="0">
      <alignment horizontal="center"/>
    </xf>
    <xf numFmtId="175" fontId="18" fillId="0" borderId="0" applyAlignment="1" pivotButton="0" quotePrefix="0" xfId="0">
      <alignment horizontal="center" vertical="top" wrapText="1"/>
    </xf>
    <xf numFmtId="181" fontId="18" fillId="0" borderId="0" applyAlignment="1" pivotButton="0" quotePrefix="0" xfId="0">
      <alignment horizontal="center" vertical="top" wrapText="1"/>
    </xf>
    <xf numFmtId="165" fontId="3" fillId="11" borderId="0" applyAlignment="1" pivotButton="0" quotePrefix="0" xfId="0">
      <alignment horizontal="center"/>
    </xf>
    <xf numFmtId="165" fontId="3" fillId="12" borderId="0" applyAlignment="1" pivotButton="0" quotePrefix="0" xfId="0">
      <alignment horizontal="center"/>
    </xf>
    <xf numFmtId="165" fontId="2" fillId="12" borderId="0" applyAlignment="1" pivotButton="0" quotePrefix="0" xfId="0">
      <alignment horizontal="center"/>
    </xf>
    <xf numFmtId="166" fontId="2" fillId="12" borderId="0" applyAlignment="1" pivotButton="0" quotePrefix="0" xfId="0">
      <alignment horizontal="center"/>
    </xf>
    <xf numFmtId="166" fontId="5" fillId="12" borderId="0" applyAlignment="1" pivotButton="0" quotePrefix="0" xfId="0">
      <alignment horizontal="center"/>
    </xf>
    <xf numFmtId="166" fontId="3" fillId="11" borderId="0" applyAlignment="1" pivotButton="0" quotePrefix="0" xfId="0">
      <alignment horizontal="center"/>
    </xf>
    <xf numFmtId="166" fontId="18" fillId="11" borderId="0" applyAlignment="1" pivotButton="0" quotePrefix="0" xfId="0">
      <alignment horizontal="center"/>
    </xf>
    <xf numFmtId="166" fontId="5" fillId="12" borderId="10" applyAlignment="1" pivotButton="0" quotePrefix="0" xfId="0">
      <alignment horizontal="center"/>
    </xf>
    <xf numFmtId="166" fontId="2" fillId="5" borderId="0" applyAlignment="1" pivotButton="0" quotePrefix="0" xfId="0">
      <alignment horizontal="center"/>
    </xf>
    <xf numFmtId="166" fontId="5" fillId="5" borderId="0" applyAlignment="1" pivotButton="0" quotePrefix="0" xfId="0">
      <alignment horizontal="center"/>
    </xf>
    <xf numFmtId="176" fontId="2" fillId="10" borderId="0" applyAlignment="1" pivotButton="0" quotePrefix="0" xfId="0">
      <alignment horizontal="left"/>
    </xf>
    <xf numFmtId="176" fontId="19" fillId="10" borderId="0" pivotButton="0" quotePrefix="0" xfId="0"/>
    <xf numFmtId="176" fontId="19" fillId="13" borderId="0" pivotButton="0" quotePrefix="0" xfId="0"/>
    <xf numFmtId="176" fontId="19" fillId="13" borderId="10" pivotButton="0" quotePrefix="0" xfId="0"/>
    <xf numFmtId="176" fontId="2" fillId="10" borderId="8" applyAlignment="1" pivotButton="0" quotePrefix="0" xfId="0">
      <alignment horizontal="left"/>
    </xf>
    <xf numFmtId="176" fontId="19" fillId="10" borderId="8" pivotButton="0" quotePrefix="0" xfId="0"/>
    <xf numFmtId="176" fontId="19" fillId="13" borderId="8" pivotButton="0" quotePrefix="0" xfId="0"/>
    <xf numFmtId="176" fontId="19" fillId="13" borderId="11" pivotButton="0" quotePrefix="0" xfId="0"/>
    <xf numFmtId="176" fontId="24" fillId="10" borderId="0" applyAlignment="1" pivotButton="0" quotePrefix="0" xfId="0">
      <alignment horizontal="left"/>
    </xf>
    <xf numFmtId="176" fontId="18" fillId="10" borderId="0" pivotButton="0" quotePrefix="0" xfId="0"/>
    <xf numFmtId="176" fontId="24" fillId="10" borderId="0" pivotButton="0" quotePrefix="0" xfId="0"/>
    <xf numFmtId="176" fontId="24" fillId="13" borderId="0" pivotButton="0" quotePrefix="0" xfId="0"/>
    <xf numFmtId="176" fontId="24" fillId="13" borderId="10" pivotButton="0" quotePrefix="0" xfId="0"/>
    <xf numFmtId="176" fontId="20" fillId="10" borderId="0" applyAlignment="1" pivotButton="0" quotePrefix="0" xfId="0">
      <alignment horizontal="left" indent="1"/>
    </xf>
    <xf numFmtId="164" fontId="4" fillId="0" borderId="0" pivotButton="0" quotePrefix="0" xfId="3"/>
    <xf numFmtId="164" fontId="4" fillId="13" borderId="0" pivotButton="0" quotePrefix="0" xfId="3"/>
    <xf numFmtId="164" fontId="4" fillId="13" borderId="10" pivotButton="0" quotePrefix="0" xfId="3"/>
    <xf numFmtId="164" fontId="4" fillId="0" borderId="0" pivotButton="0" quotePrefix="0" xfId="0"/>
    <xf numFmtId="164" fontId="8" fillId="7" borderId="13" pivotButton="0" quotePrefix="0" xfId="0"/>
    <xf numFmtId="164" fontId="4" fillId="13" borderId="13" pivotButton="0" quotePrefix="0" xfId="0"/>
    <xf numFmtId="177" fontId="2" fillId="0" borderId="0" pivotButton="0" quotePrefix="0" xfId="0"/>
    <xf numFmtId="177" fontId="2" fillId="13" borderId="0" pivotButton="0" quotePrefix="0" xfId="0"/>
    <xf numFmtId="177" fontId="4" fillId="0" borderId="0" pivotButton="0" quotePrefix="0" xfId="0"/>
    <xf numFmtId="177" fontId="4" fillId="13" borderId="0" pivotButton="0" quotePrefix="0" xfId="0"/>
    <xf numFmtId="164" fontId="26" fillId="0" borderId="0" pivotButton="0" quotePrefix="0" xfId="3"/>
    <xf numFmtId="164" fontId="4" fillId="13" borderId="22" pivotButton="0" quotePrefix="0" xfId="3"/>
    <xf numFmtId="164" fontId="4" fillId="13" borderId="0" pivotButton="0" quotePrefix="0" xfId="0"/>
    <xf numFmtId="176" fontId="17" fillId="10" borderId="0" applyAlignment="1" pivotButton="0" quotePrefix="0" xfId="0">
      <alignment horizontal="left" indent="1"/>
    </xf>
    <xf numFmtId="186" fontId="2" fillId="0" borderId="0" pivotButton="0" quotePrefix="0" xfId="3"/>
    <xf numFmtId="186" fontId="2" fillId="13" borderId="0" pivotButton="0" quotePrefix="0" xfId="3"/>
    <xf numFmtId="186" fontId="2" fillId="13" borderId="22" pivotButton="0" quotePrefix="0" xfId="3"/>
    <xf numFmtId="186" fontId="7" fillId="7" borderId="13" pivotButton="0" quotePrefix="0" xfId="0"/>
    <xf numFmtId="186" fontId="2" fillId="13" borderId="13" pivotButton="0" quotePrefix="0" xfId="0"/>
    <xf numFmtId="177" fontId="3" fillId="10" borderId="0" applyAlignment="1" pivotButton="0" quotePrefix="0" xfId="0">
      <alignment horizontal="left"/>
    </xf>
    <xf numFmtId="177" fontId="19" fillId="10" borderId="0" pivotButton="0" quotePrefix="0" xfId="0"/>
    <xf numFmtId="177" fontId="2" fillId="13" borderId="22" pivotButton="0" quotePrefix="0" xfId="0"/>
    <xf numFmtId="164" fontId="8" fillId="7" borderId="19" pivotButton="0" quotePrefix="0" xfId="0"/>
    <xf numFmtId="164" fontId="4" fillId="13" borderId="19" pivotButton="0" quotePrefix="0" xfId="0"/>
    <xf numFmtId="164" fontId="2" fillId="0" borderId="0" pivotButton="0" quotePrefix="0" xfId="3"/>
    <xf numFmtId="164" fontId="2" fillId="13" borderId="0" pivotButton="0" quotePrefix="0" xfId="3"/>
    <xf numFmtId="164" fontId="2" fillId="13" borderId="22" pivotButton="0" quotePrefix="0" xfId="3"/>
    <xf numFmtId="177" fontId="2" fillId="13" borderId="10" pivotButton="0" quotePrefix="0" xfId="0"/>
    <xf numFmtId="177" fontId="19" fillId="10" borderId="8" pivotButton="0" quotePrefix="0" xfId="0"/>
    <xf numFmtId="177" fontId="2" fillId="13" borderId="8" pivotButton="0" quotePrefix="0" xfId="0"/>
    <xf numFmtId="177" fontId="2" fillId="13" borderId="11" pivotButton="0" quotePrefix="0" xfId="0"/>
    <xf numFmtId="177" fontId="18" fillId="10" borderId="9" pivotButton="0" quotePrefix="0" xfId="0"/>
    <xf numFmtId="177" fontId="24" fillId="10" borderId="9" pivotButton="0" quotePrefix="0" xfId="0"/>
    <xf numFmtId="177" fontId="24" fillId="13" borderId="9" pivotButton="0" quotePrefix="0" xfId="0"/>
    <xf numFmtId="177" fontId="24" fillId="13" borderId="12" pivotButton="0" quotePrefix="0" xfId="0"/>
    <xf numFmtId="176" fontId="4" fillId="10" borderId="0" applyAlignment="1" pivotButton="0" quotePrefix="0" xfId="0">
      <alignment horizontal="left" indent="1"/>
    </xf>
    <xf numFmtId="176" fontId="4" fillId="10" borderId="0" pivotButton="0" quotePrefix="0" xfId="0"/>
    <xf numFmtId="164" fontId="4" fillId="10" borderId="0" pivotButton="0" quotePrefix="0" xfId="3"/>
    <xf numFmtId="176" fontId="4" fillId="13" borderId="0" pivotButton="0" quotePrefix="0" xfId="0"/>
    <xf numFmtId="176" fontId="4" fillId="13" borderId="10" pivotButton="0" quotePrefix="0" xfId="0"/>
    <xf numFmtId="176" fontId="2" fillId="10" borderId="0" pivotButton="0" quotePrefix="0" xfId="0"/>
    <xf numFmtId="176" fontId="2" fillId="13" borderId="0" pivotButton="0" quotePrefix="0" xfId="0"/>
    <xf numFmtId="164" fontId="2" fillId="13" borderId="0" pivotButton="0" quotePrefix="0" xfId="0"/>
    <xf numFmtId="176" fontId="2" fillId="0" borderId="0" pivotButton="0" quotePrefix="0" xfId="0"/>
    <xf numFmtId="178" fontId="5" fillId="12" borderId="0" applyAlignment="1" pivotButton="0" quotePrefix="0" xfId="0">
      <alignment horizontal="center"/>
    </xf>
    <xf numFmtId="176" fontId="5" fillId="10" borderId="0" applyAlignment="1" pivotButton="0" quotePrefix="0" xfId="0">
      <alignment horizontal="left"/>
    </xf>
    <xf numFmtId="176" fontId="27" fillId="10" borderId="0" pivotButton="0" quotePrefix="0" xfId="0"/>
    <xf numFmtId="176" fontId="27" fillId="13" borderId="0" pivotButton="0" quotePrefix="0" xfId="0"/>
    <xf numFmtId="176" fontId="27" fillId="13" borderId="10" pivotButton="0" quotePrefix="0" xfId="0"/>
    <xf numFmtId="176" fontId="2" fillId="13" borderId="10" pivotButton="0" quotePrefix="0" xfId="0"/>
    <xf numFmtId="177" fontId="2" fillId="10" borderId="0" pivotButton="0" quotePrefix="0" xfId="0"/>
    <xf numFmtId="177" fontId="19" fillId="13" borderId="0" pivotButton="0" quotePrefix="0" xfId="0"/>
    <xf numFmtId="177" fontId="19" fillId="13" borderId="10" pivotButton="0" quotePrefix="0" xfId="0"/>
    <xf numFmtId="176" fontId="5" fillId="10" borderId="7" applyAlignment="1" pivotButton="0" quotePrefix="0" xfId="0">
      <alignment horizontal="left"/>
    </xf>
    <xf numFmtId="176" fontId="5" fillId="10" borderId="7" pivotButton="0" quotePrefix="0" xfId="0"/>
    <xf numFmtId="176" fontId="5" fillId="13" borderId="7" pivotButton="0" quotePrefix="0" xfId="0"/>
    <xf numFmtId="176" fontId="5" fillId="13" borderId="15" pivotButton="0" quotePrefix="0" xfId="0"/>
    <xf numFmtId="164" fontId="21" fillId="10" borderId="0" pivotButton="0" quotePrefix="0" xfId="3"/>
    <xf numFmtId="164" fontId="21" fillId="13" borderId="0" pivotButton="0" quotePrefix="0" xfId="3"/>
    <xf numFmtId="164" fontId="21" fillId="13" borderId="10" pivotButton="0" quotePrefix="0" xfId="3"/>
    <xf numFmtId="164" fontId="8" fillId="7" borderId="17" pivotButton="0" quotePrefix="0" xfId="0"/>
    <xf numFmtId="164" fontId="8" fillId="7" borderId="18" pivotButton="0" quotePrefix="0" xfId="0"/>
    <xf numFmtId="164" fontId="4" fillId="13" borderId="18" pivotButton="0" quotePrefix="0" xfId="0"/>
    <xf numFmtId="176" fontId="17" fillId="10" borderId="0" applyAlignment="1" pivotButton="0" quotePrefix="0" xfId="0">
      <alignment horizontal="left"/>
    </xf>
    <xf numFmtId="177" fontId="22" fillId="10" borderId="0" pivotButton="0" quotePrefix="0" xfId="0"/>
    <xf numFmtId="177" fontId="22" fillId="13" borderId="0" pivotButton="0" quotePrefix="0" xfId="0"/>
    <xf numFmtId="177" fontId="22" fillId="13" borderId="10" pivotButton="0" quotePrefix="0" xfId="0"/>
    <xf numFmtId="164" fontId="8" fillId="7" borderId="14" pivotButton="0" quotePrefix="0" xfId="0"/>
    <xf numFmtId="164" fontId="8" fillId="8" borderId="14" pivotButton="0" quotePrefix="0" xfId="0"/>
    <xf numFmtId="164" fontId="8" fillId="8" borderId="13" pivotButton="0" quotePrefix="0" xfId="0"/>
    <xf numFmtId="164" fontId="21" fillId="14" borderId="13" pivotButton="0" quotePrefix="0" xfId="0"/>
    <xf numFmtId="177" fontId="23" fillId="10" borderId="0" pivotButton="0" quotePrefix="0" xfId="0"/>
    <xf numFmtId="164" fontId="21" fillId="0" borderId="0" pivotButton="0" quotePrefix="0" xfId="0"/>
    <xf numFmtId="164" fontId="2" fillId="0" borderId="0" pivotButton="0" quotePrefix="0" xfId="0"/>
    <xf numFmtId="0" fontId="0" fillId="0" borderId="8" pivotButton="0" quotePrefix="0" xfId="0"/>
    <xf numFmtId="179" fontId="3" fillId="0" borderId="0" applyAlignment="1" pivotButton="0" quotePrefix="0" xfId="0">
      <alignment horizontal="center" vertical="top" wrapText="1"/>
    </xf>
    <xf numFmtId="164" fontId="3" fillId="0" borderId="0" applyAlignment="1" pivotButton="0" quotePrefix="0" xfId="0">
      <alignment horizontal="center" vertical="top" wrapText="1"/>
    </xf>
    <xf numFmtId="164" fontId="3" fillId="0" borderId="10" applyAlignment="1" pivotButton="0" quotePrefix="0" xfId="0">
      <alignment horizontal="center" vertical="top" wrapText="1"/>
    </xf>
    <xf numFmtId="181" fontId="3" fillId="0" borderId="0" applyAlignment="1" pivotButton="0" quotePrefix="0" xfId="0">
      <alignment horizontal="center" vertical="top" wrapText="1"/>
    </xf>
    <xf numFmtId="181" fontId="3" fillId="0" borderId="10" applyAlignment="1" pivotButton="0" quotePrefix="0" xfId="0">
      <alignment horizontal="center" vertical="top" wrapText="1"/>
    </xf>
    <xf numFmtId="179" fontId="3" fillId="0" borderId="8" applyAlignment="1" pivotButton="0" quotePrefix="0" xfId="0">
      <alignment horizontal="center" vertical="top" wrapText="1"/>
    </xf>
    <xf numFmtId="164" fontId="3" fillId="0" borderId="8" applyAlignment="1" pivotButton="0" quotePrefix="0" xfId="0">
      <alignment horizontal="center" vertical="top" wrapText="1"/>
    </xf>
    <xf numFmtId="164" fontId="3" fillId="0" borderId="11" applyAlignment="1" pivotButton="0" quotePrefix="0" xfId="0">
      <alignment horizontal="center" vertical="top" wrapText="1"/>
    </xf>
    <xf numFmtId="181" fontId="3" fillId="0" borderId="8" applyAlignment="1" pivotButton="0" quotePrefix="0" xfId="0">
      <alignment horizontal="center" vertical="top" wrapText="1"/>
    </xf>
    <xf numFmtId="181" fontId="3" fillId="0" borderId="11" applyAlignment="1" pivotButton="0" quotePrefix="0" xfId="0">
      <alignment horizontal="center" vertical="top" wrapText="1"/>
    </xf>
    <xf numFmtId="164" fontId="2" fillId="13" borderId="0" applyAlignment="1" pivotButton="0" quotePrefix="0" xfId="0">
      <alignment horizontal="center"/>
    </xf>
    <xf numFmtId="164" fontId="2" fillId="13" borderId="9" applyAlignment="1" pivotButton="0" quotePrefix="0" xfId="0">
      <alignment horizontal="center"/>
    </xf>
    <xf numFmtId="185" fontId="2" fillId="13" borderId="9" applyAlignment="1" pivotButton="0" quotePrefix="0" xfId="0">
      <alignment horizontal="center"/>
    </xf>
    <xf numFmtId="180" fontId="2" fillId="13" borderId="9" applyAlignment="1" pivotButton="0" quotePrefix="0" xfId="0">
      <alignment horizontal="center"/>
    </xf>
    <xf numFmtId="181" fontId="2" fillId="13" borderId="9" applyAlignment="1" pivotButton="0" quotePrefix="0" xfId="0">
      <alignment horizontal="center"/>
    </xf>
    <xf numFmtId="185" fontId="2" fillId="13" borderId="0" applyAlignment="1" pivotButton="0" quotePrefix="0" xfId="0">
      <alignment horizontal="center"/>
    </xf>
    <xf numFmtId="180" fontId="2" fillId="13" borderId="0" applyAlignment="1" pivotButton="0" quotePrefix="0" xfId="0">
      <alignment horizontal="center"/>
    </xf>
    <xf numFmtId="181" fontId="2" fillId="13" borderId="0" applyAlignment="1" pivotButton="0" quotePrefix="0" xfId="0">
      <alignment horizontal="center"/>
    </xf>
    <xf numFmtId="180" fontId="2" fillId="0" borderId="0" applyAlignment="1" pivotButton="0" quotePrefix="0" xfId="0">
      <alignment horizontal="center"/>
    </xf>
    <xf numFmtId="181" fontId="2" fillId="0" borderId="0" applyAlignment="1" pivotButton="0" quotePrefix="0" xfId="0">
      <alignment horizontal="center"/>
    </xf>
    <xf numFmtId="179" fontId="18" fillId="0" borderId="7" applyAlignment="1" pivotButton="0" quotePrefix="0" xfId="0">
      <alignment horizontal="center" vertical="top" wrapText="1"/>
    </xf>
    <xf numFmtId="183" fontId="18" fillId="0" borderId="7" applyAlignment="1" pivotButton="0" quotePrefix="0" xfId="0">
      <alignment horizontal="center" vertical="top" wrapText="1"/>
    </xf>
    <xf numFmtId="184" fontId="18" fillId="0" borderId="7" applyAlignment="1" pivotButton="0" quotePrefix="0" xfId="0">
      <alignment horizontal="center" vertical="top" wrapText="1"/>
    </xf>
    <xf numFmtId="180" fontId="18" fillId="0" borderId="7" applyAlignment="1" pivotButton="0" quotePrefix="0" xfId="0">
      <alignment horizontal="center" vertical="top" wrapText="1"/>
    </xf>
    <xf numFmtId="187" fontId="18" fillId="0" borderId="7" applyAlignment="1" pivotButton="0" quotePrefix="0" xfId="0">
      <alignment horizontal="center" vertical="top" wrapText="1"/>
    </xf>
    <xf numFmtId="181" fontId="5" fillId="0" borderId="7" applyAlignment="1" pivotButton="0" quotePrefix="0" xfId="0">
      <alignment horizontal="center"/>
    </xf>
    <xf numFmtId="182" fontId="18" fillId="0" borderId="7" applyAlignment="1" pivotButton="0" quotePrefix="0" xfId="0">
      <alignment horizontal="center" vertical="top" wrapText="1"/>
    </xf>
    <xf numFmtId="181" fontId="18" fillId="0" borderId="7" applyAlignment="1" pivotButton="0" quotePrefix="0" xfId="0">
      <alignment horizontal="center" vertical="top" wrapText="1"/>
    </xf>
    <xf numFmtId="181" fontId="18" fillId="0" borderId="0" applyAlignment="1" pivotButton="0" quotePrefix="0" xfId="0">
      <alignment horizontal="center" vertical="top" wrapText="1"/>
    </xf>
    <xf numFmtId="187" fontId="3" fillId="0" borderId="0" applyAlignment="1" pivotButton="0" quotePrefix="0" xfId="0">
      <alignment horizontal="center" vertical="top" wrapText="1"/>
    </xf>
  </cellXfs>
  <cellStyles count="5">
    <cellStyle name="Normal" xfId="0" builtinId="0"/>
    <cellStyle name="Normal 2" xfId="1"/>
    <cellStyle name="Currency" xfId="2" builtinId="4"/>
    <cellStyle name="Per cent" xfId="3" builtinId="5"/>
    <cellStyle name="Hyperlink" xfId="4" builtinId="8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Tegus (SH)</author>
    <author>Canalyst (TP)</author>
    <author>Tegus (AW)</author>
    <author>Tegus (HZ)</author>
  </authors>
  <commentList>
    <comment ref="Y10" authorId="0" shapeId="0">
      <text>
        <t>Tegus (SH):
Reported as 477</t>
      </text>
    </comment>
    <comment ref="J34" authorId="1" shapeId="0">
      <text>
        <t>Tegus (DY):
Over 1.5 million paying subscribers just three months after launch</t>
      </text>
    </comment>
    <comment ref="K34" authorId="1" shapeId="0">
      <text>
        <t>Tegus (DY):
More than</t>
      </text>
    </comment>
    <comment ref="M34" authorId="1" shapeId="0">
      <text>
        <t>Tegus (DY):
More than</t>
      </text>
    </comment>
    <comment ref="N34" authorId="1" shapeId="0">
      <text>
        <t>Tegus (DY):
More than</t>
      </text>
    </comment>
    <comment ref="O34" authorId="1" shapeId="0">
      <text>
        <t>Tegus (DY):
More than</t>
      </text>
    </comment>
    <comment ref="P34" authorId="1" shapeId="0">
      <text>
        <t>Tegus (ALT):
More than</t>
      </text>
    </comment>
    <comment ref="R34" authorId="1" shapeId="0">
      <text>
        <t>Tegus (ALT):
More than</t>
      </text>
    </comment>
    <comment ref="S34" authorId="2" shapeId="0">
      <text>
        <t>Tegus (AW):
More than</t>
      </text>
    </comment>
    <comment ref="X34" authorId="3" shapeId="0">
      <text>
        <t>Tegus (HZ):
"Snapchat+ approached 16 million subscribers in Q2"</t>
      </text>
    </comment>
    <comment ref="Y34" authorId="0" shapeId="0">
      <text>
        <t xml:space="preserve">Tegus (SH):
Snapchat+ subscribers which increased 35% year-over-year to approach 17 million in Q3.  </t>
      </text>
    </comment>
    <comment ref="Z34" authorId="2" shapeId="0">
      <text>
        <t>Tegus (AW):
"...with subscribers growing 71% year-over-year to reach 24 million in Q4" - per IP</t>
      </text>
    </comment>
  </commentList>
</comment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hyperlink" Target="javascript:void(0);" TargetMode="External" Id="rId1"/><Relationship Type="http://schemas.openxmlformats.org/officeDocument/2006/relationships/hyperlink" Target="javascript:void(0);" TargetMode="External" Id="rId2"/><Relationship Type="http://schemas.openxmlformats.org/officeDocument/2006/relationships/hyperlink" Target="javascript:void(0);" TargetMode="External" Id="rId3"/><Relationship Type="http://schemas.openxmlformats.org/officeDocument/2006/relationships/hyperlink" Target="javascript:void(0);" TargetMode="External" Id="rId4"/><Relationship Type="http://schemas.openxmlformats.org/officeDocument/2006/relationships/hyperlink" Target="javascript:void(0);" TargetMode="External" Id="rId5"/><Relationship Type="http://schemas.openxmlformats.org/officeDocument/2006/relationships/hyperlink" Target="javascript:void(0);" TargetMode="External" Id="rId6"/><Relationship Type="http://schemas.openxmlformats.org/officeDocument/2006/relationships/hyperlink" Target="javascript:void(0);" TargetMode="External" Id="rId7"/><Relationship Type="http://schemas.openxmlformats.org/officeDocument/2006/relationships/hyperlink" Target="javascript:void(0);" TargetMode="External" Id="rId8"/><Relationship Type="http://schemas.openxmlformats.org/officeDocument/2006/relationships/hyperlink" Target="javascript:void(0);" TargetMode="External" Id="rId9"/><Relationship Type="http://schemas.openxmlformats.org/officeDocument/2006/relationships/hyperlink" Target="javascript:void(0);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AV47"/>
  <sheetViews>
    <sheetView showGridLines="0" tabSelected="1" zoomScale="84" workbookViewId="0">
      <pane xSplit="2" ySplit="5" topLeftCell="G6" activePane="bottomRight" state="frozen"/>
      <selection pane="topRight" activeCell="C1" sqref="C1"/>
      <selection pane="bottomLeft" activeCell="A6" sqref="A6"/>
      <selection pane="bottomRight" activeCell="AQ50" sqref="AQ50"/>
    </sheetView>
  </sheetViews>
  <sheetFormatPr baseColWidth="10" defaultRowHeight="16" outlineLevelRow="1"/>
  <cols>
    <col width="1.83203125" customWidth="1" style="122" min="1" max="1"/>
    <col width="52.6640625" bestFit="1" customWidth="1" style="122" min="2" max="2"/>
    <col hidden="1" outlineLevel="1" width="10.83203125" customWidth="1" style="122" min="3" max="6"/>
    <col collapsed="1" width="10.83203125" customWidth="1" style="122" min="7" max="7"/>
    <col hidden="1" outlineLevel="1" width="10.83203125" customWidth="1" style="122" min="8" max="11"/>
    <col collapsed="1" width="10.83203125" customWidth="1" style="122" min="12" max="12"/>
    <col hidden="1" outlineLevel="1" width="10.83203125" customWidth="1" style="122" min="13" max="16"/>
    <col collapsed="1" width="10.83203125" customWidth="1" style="122" min="17" max="17"/>
    <col hidden="1" outlineLevel="1" width="10.83203125" customWidth="1" style="122" min="18" max="21"/>
    <col collapsed="1" width="10.83203125" customWidth="1" style="122" min="22" max="22"/>
    <col hidden="1" outlineLevel="1" width="10.83203125" customWidth="1" style="122" min="23" max="26"/>
    <col collapsed="1" width="10.83203125" customWidth="1" style="122" min="27" max="27"/>
    <col outlineLevel="1" width="10.83203125" customWidth="1" style="122" min="28" max="31"/>
    <col width="10.83203125" customWidth="1" style="122" min="32" max="32"/>
    <col outlineLevel="1" width="10.83203125" customWidth="1" style="122" min="33" max="36"/>
    <col width="10.83203125" customWidth="1" style="122" min="37" max="37"/>
    <col outlineLevel="1" width="10.83203125" customWidth="1" style="122" min="38" max="41"/>
    <col width="10.83203125" customWidth="1" style="122" min="42" max="16384"/>
  </cols>
  <sheetData>
    <row r="1" ht="10" customHeight="1"/>
    <row r="2">
      <c r="B2" s="10" t="inlineStr">
        <is>
          <t>Snap Inc. (SNAP)</t>
        </is>
      </c>
      <c r="C2" s="313" t="n"/>
      <c r="D2" s="314" t="n"/>
      <c r="E2" s="314" t="n"/>
      <c r="F2" s="315" t="n"/>
      <c r="G2" s="315" t="n"/>
      <c r="H2" s="315" t="n"/>
      <c r="I2" s="315" t="n"/>
      <c r="J2" s="315" t="n"/>
      <c r="K2" s="315" t="n"/>
      <c r="L2" s="315" t="n"/>
      <c r="M2" s="63" t="n"/>
      <c r="N2" s="63" t="n"/>
      <c r="O2" s="63" t="n"/>
      <c r="P2" s="63" t="n"/>
      <c r="Q2" s="63" t="n"/>
      <c r="R2" s="63" t="n"/>
      <c r="S2" s="63" t="n"/>
      <c r="T2" s="63" t="n"/>
      <c r="U2" s="63" t="n"/>
      <c r="V2" s="63" t="n"/>
      <c r="W2" s="63" t="n"/>
      <c r="X2" s="63" t="n"/>
      <c r="Y2" s="63" t="n"/>
      <c r="Z2" s="63" t="n"/>
      <c r="AA2" s="132" t="n"/>
      <c r="AB2" s="59" t="n"/>
      <c r="AC2" s="59" t="n"/>
      <c r="AD2" s="59" t="n"/>
      <c r="AE2" s="59" t="n"/>
      <c r="AF2" s="59" t="n"/>
      <c r="AG2" s="59" t="n"/>
      <c r="AH2" s="59" t="n"/>
      <c r="AI2" s="59" t="n"/>
      <c r="AJ2" s="59" t="n"/>
      <c r="AK2" s="59" t="n"/>
      <c r="AL2" s="59" t="n"/>
      <c r="AM2" s="59" t="n"/>
      <c r="AN2" s="59" t="n"/>
      <c r="AO2" s="59" t="n"/>
      <c r="AP2" s="59" t="n"/>
    </row>
    <row r="3">
      <c r="B3" s="14" t="inlineStr">
        <is>
          <t>Revenue Build ($mm unless noted otherwise)</t>
        </is>
      </c>
      <c r="C3" s="314" t="n">
        <v>44256</v>
      </c>
      <c r="D3" s="65">
        <f>EOMONTH(C3,3)</f>
        <v/>
      </c>
      <c r="E3" s="65">
        <f>EOMONTH(D3,3)</f>
        <v/>
      </c>
      <c r="F3" s="65">
        <f>EOMONTH(E3,3)</f>
        <v/>
      </c>
      <c r="G3" s="65" t="n">
        <v>44531</v>
      </c>
      <c r="H3" s="65">
        <f>EOMONTH(F3,3)</f>
        <v/>
      </c>
      <c r="I3" s="65">
        <f>EOMONTH(H3,3)</f>
        <v/>
      </c>
      <c r="J3" s="65">
        <f>EOMONTH(I3,3)</f>
        <v/>
      </c>
      <c r="K3" s="65">
        <f>EOMONTH(J3,3)</f>
        <v/>
      </c>
      <c r="L3" s="65">
        <f>EOMONTH(G3,12)</f>
        <v/>
      </c>
      <c r="M3" s="65">
        <f>EOMONTH(K3,3)</f>
        <v/>
      </c>
      <c r="N3" s="65">
        <f>EOMONTH(M3,3)</f>
        <v/>
      </c>
      <c r="O3" s="65">
        <f>EOMONTH(N3,3)</f>
        <v/>
      </c>
      <c r="P3" s="65">
        <f>EOMONTH(O3,3)</f>
        <v/>
      </c>
      <c r="Q3" s="65">
        <f>EOMONTH(L3,12)</f>
        <v/>
      </c>
      <c r="R3" s="65">
        <f>EOMONTH(M3,12)</f>
        <v/>
      </c>
      <c r="S3" s="65">
        <f>EOMONTH(N3,12)</f>
        <v/>
      </c>
      <c r="T3" s="65">
        <f>EOMONTH(O3,12)</f>
        <v/>
      </c>
      <c r="U3" s="65">
        <f>EOMONTH(P3,12)</f>
        <v/>
      </c>
      <c r="V3" s="65">
        <f>EOMONTH(Q3,12)</f>
        <v/>
      </c>
      <c r="W3" s="65">
        <f>EOMONTH(R3,12)</f>
        <v/>
      </c>
      <c r="X3" s="65">
        <f>EOMONTH(S3,12)</f>
        <v/>
      </c>
      <c r="Y3" s="65">
        <f>EOMONTH(T3,12)</f>
        <v/>
      </c>
      <c r="Z3" s="65">
        <f>EOMONTH(U3,12)</f>
        <v/>
      </c>
      <c r="AA3" s="133">
        <f>EOMONTH(V3,12)</f>
        <v/>
      </c>
      <c r="AB3" s="66">
        <f>EOMONTH(Z3,3)</f>
        <v/>
      </c>
      <c r="AC3" s="66">
        <f>EOMONTH(AB3,3)</f>
        <v/>
      </c>
      <c r="AD3" s="66">
        <f>EOMONTH(AC3,3)</f>
        <v/>
      </c>
      <c r="AE3" s="66">
        <f>EOMONTH(AD3,3)</f>
        <v/>
      </c>
      <c r="AF3" s="66">
        <f>EOMONTH(AA3,12)</f>
        <v/>
      </c>
      <c r="AG3" s="66">
        <f>EOMONTH(AE3,3)</f>
        <v/>
      </c>
      <c r="AH3" s="66">
        <f>EOMONTH(AG3,3)</f>
        <v/>
      </c>
      <c r="AI3" s="66">
        <f>EOMONTH(AH3,3)</f>
        <v/>
      </c>
      <c r="AJ3" s="66">
        <f>EOMONTH(AI3,3)</f>
        <v/>
      </c>
      <c r="AK3" s="66">
        <f>EOMONTH(AF3,12)</f>
        <v/>
      </c>
      <c r="AL3" s="66">
        <f>EOMONTH(AJ3,3)</f>
        <v/>
      </c>
      <c r="AM3" s="66">
        <f>EOMONTH(AL3,3)</f>
        <v/>
      </c>
      <c r="AN3" s="66">
        <f>EOMONTH(AM3,3)</f>
        <v/>
      </c>
      <c r="AO3" s="66">
        <f>EOMONTH(AN3,3)</f>
        <v/>
      </c>
      <c r="AP3" s="66">
        <f>EOMONTH(AK3,12)</f>
        <v/>
      </c>
    </row>
    <row r="4">
      <c r="B4" s="14" t="n"/>
      <c r="C4" s="316" t="inlineStr">
        <is>
          <t>Q1-2021</t>
        </is>
      </c>
      <c r="D4" s="316">
        <f>CONCATENATE("Q2","-",RIGHT(C4,4))</f>
        <v/>
      </c>
      <c r="E4" s="316">
        <f>CONCATENATE("Q3","-",RIGHT(D4,4))</f>
        <v/>
      </c>
      <c r="F4" s="316">
        <f>CONCATENATE("Q4","-",RIGHT(E4,4))</f>
        <v/>
      </c>
      <c r="G4" s="317" t="inlineStr">
        <is>
          <t>FY2021A</t>
        </is>
      </c>
      <c r="H4" s="316" t="inlineStr">
        <is>
          <t>Q1-2022</t>
        </is>
      </c>
      <c r="I4" s="316">
        <f>CONCATENATE("Q2","-",RIGHT(H4,4))</f>
        <v/>
      </c>
      <c r="J4" s="316">
        <f>CONCATENATE("Q3","-",RIGHT(I4,4))</f>
        <v/>
      </c>
      <c r="K4" s="316">
        <f>CONCATENATE("Q4","-",RIGHT(J4,4))</f>
        <v/>
      </c>
      <c r="L4" s="317" t="inlineStr">
        <is>
          <t>FY2022A</t>
        </is>
      </c>
      <c r="M4" s="318" t="inlineStr">
        <is>
          <t>Q1-2023</t>
        </is>
      </c>
      <c r="N4" s="318" t="inlineStr">
        <is>
          <t>Q2-2023</t>
        </is>
      </c>
      <c r="O4" s="318" t="inlineStr">
        <is>
          <t>Q3-2023</t>
        </is>
      </c>
      <c r="P4" s="318" t="inlineStr">
        <is>
          <t>Q4-2023</t>
        </is>
      </c>
      <c r="Q4" s="319" t="inlineStr">
        <is>
          <t>FY2023A</t>
        </is>
      </c>
      <c r="R4" s="316" t="inlineStr">
        <is>
          <t>Q1-2024</t>
        </is>
      </c>
      <c r="S4" s="316">
        <f>CONCATENATE("Q2","-",RIGHT(R4,4))</f>
        <v/>
      </c>
      <c r="T4" s="316">
        <f>CONCATENATE("Q3","-",RIGHT(S4,4))</f>
        <v/>
      </c>
      <c r="U4" s="316">
        <f>CONCATENATE("Q4","-",RIGHT(T4,4))</f>
        <v/>
      </c>
      <c r="V4" s="317" t="inlineStr">
        <is>
          <t>FY2024A</t>
        </is>
      </c>
      <c r="W4" s="316" t="inlineStr">
        <is>
          <t>Q1-2025</t>
        </is>
      </c>
      <c r="X4" s="316">
        <f>CONCATENATE("Q2","-",RIGHT(W4,4))</f>
        <v/>
      </c>
      <c r="Y4" s="316">
        <f>CONCATENATE("Q3","-",RIGHT(X4,4))</f>
        <v/>
      </c>
      <c r="Z4" s="316">
        <f>CONCATENATE("Q4","-",RIGHT(Y4,4))</f>
        <v/>
      </c>
      <c r="AA4" s="320" t="inlineStr">
        <is>
          <t>FY2025A</t>
        </is>
      </c>
      <c r="AB4" s="321" t="inlineStr">
        <is>
          <t>Q1-2026</t>
        </is>
      </c>
      <c r="AC4" s="321">
        <f>CONCATENATE("Q2","-",RIGHT(AB4,4))</f>
        <v/>
      </c>
      <c r="AD4" s="321">
        <f>CONCATENATE("Q3","-",RIGHT(AC4,4))</f>
        <v/>
      </c>
      <c r="AE4" s="321">
        <f>CONCATENATE("Q4","-",RIGHT(AD4,4))</f>
        <v/>
      </c>
      <c r="AF4" s="322" t="inlineStr">
        <is>
          <t>FY2026E</t>
        </is>
      </c>
      <c r="AG4" s="321" t="inlineStr">
        <is>
          <t>Q1-2027</t>
        </is>
      </c>
      <c r="AH4" s="321">
        <f>CONCATENATE("Q2","-",RIGHT(AG4,4))</f>
        <v/>
      </c>
      <c r="AI4" s="321">
        <f>CONCATENATE("Q3","-",RIGHT(AH4,4))</f>
        <v/>
      </c>
      <c r="AJ4" s="321">
        <f>CONCATENATE("Q4","-",RIGHT(AI4,4))</f>
        <v/>
      </c>
      <c r="AK4" s="322" t="inlineStr">
        <is>
          <t>FY2027E</t>
        </is>
      </c>
      <c r="AL4" s="321" t="inlineStr">
        <is>
          <t>Q1-2028</t>
        </is>
      </c>
      <c r="AM4" s="321">
        <f>CONCATENATE("Q2","-",RIGHT(AL4,4))</f>
        <v/>
      </c>
      <c r="AN4" s="321">
        <f>CONCATENATE("Q3","-",RIGHT(AM4,4))</f>
        <v/>
      </c>
      <c r="AO4" s="321">
        <f>CONCATENATE("Q4","-",RIGHT(AN4,4))</f>
        <v/>
      </c>
      <c r="AP4" s="73" t="inlineStr">
        <is>
          <t>FY2028E</t>
        </is>
      </c>
    </row>
    <row r="5">
      <c r="B5" s="18" t="n"/>
      <c r="C5" s="18" t="n"/>
      <c r="D5" s="18" t="n"/>
      <c r="E5" s="18" t="n"/>
      <c r="F5" s="18" t="n"/>
      <c r="G5" s="18" t="n"/>
      <c r="H5" s="18" t="n"/>
      <c r="I5" s="18" t="n"/>
      <c r="J5" s="32" t="n"/>
      <c r="K5" s="18" t="n"/>
      <c r="L5" s="18" t="n"/>
      <c r="M5" s="18" t="n"/>
      <c r="N5" s="18" t="n"/>
      <c r="O5" s="18" t="n"/>
      <c r="P5" s="18" t="n"/>
      <c r="Q5" s="18" t="n"/>
      <c r="R5" s="18" t="n"/>
      <c r="S5" s="18" t="n"/>
      <c r="T5" s="18" t="n"/>
      <c r="U5" s="18" t="n"/>
      <c r="V5" s="18" t="n"/>
      <c r="W5" s="18" t="n"/>
      <c r="X5" s="18" t="n"/>
      <c r="Y5" s="18" t="n"/>
      <c r="Z5" s="18" t="n"/>
      <c r="AA5" s="135" t="n"/>
      <c r="AB5" s="18" t="n"/>
      <c r="AC5" s="18" t="n"/>
      <c r="AD5" s="18" t="n"/>
      <c r="AE5" s="18" t="n"/>
      <c r="AF5" s="18" t="n"/>
      <c r="AG5" s="18" t="n"/>
      <c r="AH5" s="18" t="n"/>
      <c r="AI5" s="18" t="n"/>
      <c r="AJ5" s="18" t="n"/>
      <c r="AK5" s="18" t="n"/>
      <c r="AL5" s="18" t="n"/>
      <c r="AM5" s="18" t="n"/>
      <c r="AN5" s="18" t="n"/>
      <c r="AO5" s="18" t="n"/>
      <c r="AP5" s="18" t="n"/>
    </row>
    <row r="6">
      <c r="G6" s="115" t="n"/>
      <c r="L6" s="115" t="n"/>
      <c r="Q6" s="115" t="n"/>
      <c r="V6" s="115" t="n"/>
      <c r="AA6" s="75" t="n"/>
      <c r="AF6" s="115" t="n"/>
      <c r="AK6" s="115" t="n"/>
      <c r="AP6" s="115" t="n"/>
    </row>
    <row r="7" hidden="1" outlineLevel="1">
      <c r="B7" s="323" t="inlineStr">
        <is>
          <t>North America Average Daily Active Users, mm DAU</t>
        </is>
      </c>
      <c r="C7" s="324" t="n">
        <v>93</v>
      </c>
      <c r="D7" s="324" t="n">
        <v>95</v>
      </c>
      <c r="E7" s="324" t="n">
        <v>96</v>
      </c>
      <c r="F7" s="324" t="n">
        <v>97</v>
      </c>
      <c r="G7" s="325">
        <f>AVERAGE(C7:F7)</f>
        <v/>
      </c>
      <c r="H7" s="324" t="n">
        <v>98</v>
      </c>
      <c r="I7" s="324" t="n">
        <v>99</v>
      </c>
      <c r="J7" s="324" t="n">
        <v>100</v>
      </c>
      <c r="K7" s="324" t="n">
        <v>100</v>
      </c>
      <c r="L7" s="325">
        <f>AVERAGE(H7:K7)</f>
        <v/>
      </c>
      <c r="M7" s="324" t="n">
        <v>100</v>
      </c>
      <c r="N7" s="324" t="n">
        <v>101</v>
      </c>
      <c r="O7" s="324" t="n">
        <v>101</v>
      </c>
      <c r="P7" s="324" t="n">
        <v>100</v>
      </c>
      <c r="Q7" s="325">
        <f>AVERAGE(M7:P7)</f>
        <v/>
      </c>
      <c r="R7" s="324" t="n">
        <v>100</v>
      </c>
      <c r="S7" s="324" t="n">
        <v>100</v>
      </c>
      <c r="T7" s="324" t="n">
        <v>100</v>
      </c>
      <c r="U7" s="324" t="n">
        <v>100</v>
      </c>
      <c r="V7" s="325">
        <f>AVERAGE(R7:U7)</f>
        <v/>
      </c>
      <c r="W7" s="324" t="n">
        <v>99</v>
      </c>
      <c r="X7" s="324" t="n">
        <v>98</v>
      </c>
      <c r="Y7" s="324" t="n">
        <v>98</v>
      </c>
      <c r="Z7" s="324" t="n">
        <v>94</v>
      </c>
      <c r="AA7" s="326">
        <f>AVERAGE(W7:Z7)</f>
        <v/>
      </c>
      <c r="AF7" s="115" t="n"/>
      <c r="AK7" s="115" t="n"/>
      <c r="AP7" s="115" t="n"/>
    </row>
    <row r="8" hidden="1" outlineLevel="1">
      <c r="B8" s="323" t="inlineStr">
        <is>
          <t>Europe Average Daily Active Users, mm DAU</t>
        </is>
      </c>
      <c r="C8" s="324" t="n">
        <v>77</v>
      </c>
      <c r="D8" s="324" t="n">
        <v>78</v>
      </c>
      <c r="E8" s="324" t="n">
        <v>80</v>
      </c>
      <c r="F8" s="324" t="n">
        <v>82</v>
      </c>
      <c r="G8" s="325">
        <f>AVERAGE(C8:F8)</f>
        <v/>
      </c>
      <c r="H8" s="324" t="n">
        <v>84</v>
      </c>
      <c r="I8" s="324" t="n">
        <v>86</v>
      </c>
      <c r="J8" s="324" t="n">
        <v>88</v>
      </c>
      <c r="K8" s="324" t="n">
        <v>92</v>
      </c>
      <c r="L8" s="325">
        <f>AVERAGE(H8:K8)</f>
        <v/>
      </c>
      <c r="M8" s="324" t="n">
        <v>93</v>
      </c>
      <c r="N8" s="324" t="n">
        <v>94</v>
      </c>
      <c r="O8" s="324" t="n">
        <v>95</v>
      </c>
      <c r="P8" s="324" t="n">
        <v>96</v>
      </c>
      <c r="Q8" s="325">
        <f>AVERAGE(M8:P8)</f>
        <v/>
      </c>
      <c r="R8" s="324" t="n">
        <v>96</v>
      </c>
      <c r="S8" s="324" t="n">
        <v>97</v>
      </c>
      <c r="T8" s="324" t="n">
        <v>99</v>
      </c>
      <c r="U8" s="324" t="n">
        <v>99</v>
      </c>
      <c r="V8" s="325">
        <f>AVERAGE(R8:U8)</f>
        <v/>
      </c>
      <c r="W8" s="324" t="n">
        <v>99</v>
      </c>
      <c r="X8" s="324" t="n">
        <v>100</v>
      </c>
      <c r="Y8" s="324" t="n">
        <v>100</v>
      </c>
      <c r="Z8" s="324" t="n">
        <v>98</v>
      </c>
      <c r="AA8" s="326">
        <f>AVERAGE(W8:Z8)</f>
        <v/>
      </c>
      <c r="AF8" s="115" t="n"/>
      <c r="AK8" s="115" t="n"/>
      <c r="AP8" s="115" t="n"/>
    </row>
    <row r="9" hidden="1" outlineLevel="1">
      <c r="B9" s="327" t="inlineStr">
        <is>
          <t>Rest of World Average Daily Active Users, mm DAU</t>
        </is>
      </c>
      <c r="C9" s="328" t="n">
        <v>111</v>
      </c>
      <c r="D9" s="328" t="n">
        <v>120</v>
      </c>
      <c r="E9" s="328" t="n">
        <v>130</v>
      </c>
      <c r="F9" s="328" t="n">
        <v>140</v>
      </c>
      <c r="G9" s="329">
        <f>AVERAGE(C9:F9)</f>
        <v/>
      </c>
      <c r="H9" s="328" t="n">
        <v>150</v>
      </c>
      <c r="I9" s="328" t="n">
        <v>162</v>
      </c>
      <c r="J9" s="328" t="n">
        <v>175</v>
      </c>
      <c r="K9" s="328" t="n">
        <v>183</v>
      </c>
      <c r="L9" s="329">
        <f>AVERAGE(H9:K9)</f>
        <v/>
      </c>
      <c r="M9" s="328" t="n">
        <v>190</v>
      </c>
      <c r="N9" s="328" t="n">
        <v>202</v>
      </c>
      <c r="O9" s="328" t="n">
        <v>211</v>
      </c>
      <c r="P9" s="328" t="n">
        <v>218</v>
      </c>
      <c r="Q9" s="329">
        <f>AVERAGE(M9:P9)</f>
        <v/>
      </c>
      <c r="R9" s="328" t="n">
        <v>226</v>
      </c>
      <c r="S9" s="328" t="n">
        <v>235</v>
      </c>
      <c r="T9" s="328" t="n">
        <v>244</v>
      </c>
      <c r="U9" s="328" t="n">
        <v>254</v>
      </c>
      <c r="V9" s="329">
        <f>AVERAGE(R9:U9)</f>
        <v/>
      </c>
      <c r="W9" s="328" t="n">
        <v>262</v>
      </c>
      <c r="X9" s="328" t="n">
        <v>271</v>
      </c>
      <c r="Y9" s="328" t="n">
        <v>280</v>
      </c>
      <c r="Z9" s="328" t="n">
        <v>282</v>
      </c>
      <c r="AA9" s="330">
        <f>AVERAGE(W9:Z9)</f>
        <v/>
      </c>
      <c r="AF9" s="115" t="n"/>
      <c r="AK9" s="115" t="n"/>
      <c r="AP9" s="115" t="n"/>
    </row>
    <row r="10" collapsed="1">
      <c r="B10" s="331" t="inlineStr">
        <is>
          <t>Total Average Daily Active Users, mm DAU</t>
        </is>
      </c>
      <c r="C10" s="332">
        <f>SUM(C7:C9)</f>
        <v/>
      </c>
      <c r="D10" s="333">
        <f>SUM(D7:D9)</f>
        <v/>
      </c>
      <c r="E10" s="333">
        <f>SUM(E7:E9)</f>
        <v/>
      </c>
      <c r="F10" s="333">
        <f>SUM(F7:F9)</f>
        <v/>
      </c>
      <c r="G10" s="334">
        <f>SUM(G7:G9)</f>
        <v/>
      </c>
      <c r="H10" s="332">
        <f>SUM(H7:H9)</f>
        <v/>
      </c>
      <c r="I10" s="333">
        <f>SUM(I7:I9)</f>
        <v/>
      </c>
      <c r="J10" s="333">
        <f>SUM(J7:J9)</f>
        <v/>
      </c>
      <c r="K10" s="333">
        <f>SUM(K7:K9)</f>
        <v/>
      </c>
      <c r="L10" s="334">
        <f>SUM(L7:L9)</f>
        <v/>
      </c>
      <c r="M10" s="332">
        <f>SUM(M7:M9)</f>
        <v/>
      </c>
      <c r="N10" s="333">
        <f>SUM(N7:N9)</f>
        <v/>
      </c>
      <c r="O10" s="333">
        <f>SUM(O7:O9)</f>
        <v/>
      </c>
      <c r="P10" s="333">
        <f>SUM(P7:P9)</f>
        <v/>
      </c>
      <c r="Q10" s="334">
        <f>SUM(Q7:Q9)</f>
        <v/>
      </c>
      <c r="R10" s="332">
        <f>SUM(R7:R9)</f>
        <v/>
      </c>
      <c r="S10" s="333">
        <f>SUM(S7:S9)</f>
        <v/>
      </c>
      <c r="T10" s="333">
        <f>SUM(T7:T9)</f>
        <v/>
      </c>
      <c r="U10" s="333">
        <f>SUM(U7:U9)</f>
        <v/>
      </c>
      <c r="V10" s="334">
        <f>SUM(V7:V9)</f>
        <v/>
      </c>
      <c r="W10" s="332">
        <f>SUM(W7:W9)</f>
        <v/>
      </c>
      <c r="X10" s="333">
        <f>SUM(X7:X9)</f>
        <v/>
      </c>
      <c r="Y10" s="333">
        <f>SUM(Y7:Y9)</f>
        <v/>
      </c>
      <c r="Z10" s="333">
        <f>SUM(Z7:Z9)</f>
        <v/>
      </c>
      <c r="AA10" s="335">
        <f>SUM(AA7:AA9)</f>
        <v/>
      </c>
      <c r="AB10" s="161">
        <f>W10*(1+AB12)</f>
        <v/>
      </c>
      <c r="AC10" s="161">
        <f>X10*(1+AC12)</f>
        <v/>
      </c>
      <c r="AD10" s="161">
        <f>Y10*(1+AD12)</f>
        <v/>
      </c>
      <c r="AE10" s="161">
        <f>Z10*(1+AE12)</f>
        <v/>
      </c>
      <c r="AF10" s="162">
        <f>AVERAGE(AB10:AE10)</f>
        <v/>
      </c>
      <c r="AG10" s="161">
        <f>AB10*(1+AG12)</f>
        <v/>
      </c>
      <c r="AH10" s="161">
        <f>AC10*(1+AH12)</f>
        <v/>
      </c>
      <c r="AI10" s="161">
        <f>AD10*(1+AI12)</f>
        <v/>
      </c>
      <c r="AJ10" s="161">
        <f>AE10*(1+AJ12)</f>
        <v/>
      </c>
      <c r="AK10" s="162">
        <f>AVERAGE(AG10:AJ10)</f>
        <v/>
      </c>
      <c r="AL10" s="161">
        <f>AG10*(1+AL12)</f>
        <v/>
      </c>
      <c r="AM10" s="161">
        <f>AH10*(1+AM12)</f>
        <v/>
      </c>
      <c r="AN10" s="161">
        <f>AI10*(1+AN12)</f>
        <v/>
      </c>
      <c r="AO10" s="161">
        <f>AJ10*(1+AO12)</f>
        <v/>
      </c>
      <c r="AP10" s="162">
        <f>AVERAGE(AL10:AO10)</f>
        <v/>
      </c>
    </row>
    <row r="11" customFormat="1" s="84">
      <c r="B11" s="336" t="inlineStr">
        <is>
          <t>Q/Q Total Average Daily Active Users growth, %</t>
        </is>
      </c>
      <c r="D11" s="337">
        <f>D10/C10-1</f>
        <v/>
      </c>
      <c r="E11" s="337">
        <f>E10/D10-1</f>
        <v/>
      </c>
      <c r="F11" s="337">
        <f>F10/E10-1</f>
        <v/>
      </c>
      <c r="G11" s="338" t="n"/>
      <c r="H11" s="337">
        <f>H10/F10-1</f>
        <v/>
      </c>
      <c r="I11" s="337">
        <f>I10/H10-1</f>
        <v/>
      </c>
      <c r="J11" s="337">
        <f>J10/I10-1</f>
        <v/>
      </c>
      <c r="K11" s="337">
        <f>K10/J10-1</f>
        <v/>
      </c>
      <c r="L11" s="338" t="n"/>
      <c r="M11" s="337">
        <f>M10/K10-1</f>
        <v/>
      </c>
      <c r="N11" s="337">
        <f>N10/M10-1</f>
        <v/>
      </c>
      <c r="O11" s="337">
        <f>O10/N10-1</f>
        <v/>
      </c>
      <c r="P11" s="337">
        <f>P10/O10-1</f>
        <v/>
      </c>
      <c r="Q11" s="338" t="n"/>
      <c r="R11" s="337">
        <f>R10/P10-1</f>
        <v/>
      </c>
      <c r="S11" s="337">
        <f>S10/R10-1</f>
        <v/>
      </c>
      <c r="T11" s="337">
        <f>T10/S10-1</f>
        <v/>
      </c>
      <c r="U11" s="337">
        <f>U10/T10-1</f>
        <v/>
      </c>
      <c r="V11" s="338" t="n"/>
      <c r="W11" s="337">
        <f>W10/U10-1</f>
        <v/>
      </c>
      <c r="X11" s="337">
        <f>X10/W10-1</f>
        <v/>
      </c>
      <c r="Y11" s="337">
        <f>Y10/X10-1</f>
        <v/>
      </c>
      <c r="Z11" s="337">
        <f>Z10/Y10-1</f>
        <v/>
      </c>
      <c r="AA11" s="339" t="n"/>
      <c r="AB11" s="340">
        <f>AB10/Z10-1</f>
        <v/>
      </c>
      <c r="AC11" s="340">
        <f>AC10/AB10-1</f>
        <v/>
      </c>
      <c r="AD11" s="340">
        <f>AD10/AC10-1</f>
        <v/>
      </c>
      <c r="AE11" s="340">
        <f>AE10/AD10-1</f>
        <v/>
      </c>
      <c r="AF11" s="156" t="n"/>
      <c r="AG11" s="340">
        <f>AG10/AE10-1</f>
        <v/>
      </c>
      <c r="AH11" s="340">
        <f>AH10/AG10-1</f>
        <v/>
      </c>
      <c r="AI11" s="340">
        <f>AI10/AH10-1</f>
        <v/>
      </c>
      <c r="AJ11" s="340">
        <f>AJ10/AI10-1</f>
        <v/>
      </c>
      <c r="AK11" s="156" t="n"/>
      <c r="AL11" s="340">
        <f>AL10/AJ10-1</f>
        <v/>
      </c>
      <c r="AM11" s="340">
        <f>AM10/AL10-1</f>
        <v/>
      </c>
      <c r="AN11" s="340">
        <f>AN10/AM10-1</f>
        <v/>
      </c>
      <c r="AO11" s="340">
        <f>AO10/AN10-1</f>
        <v/>
      </c>
      <c r="AP11" s="156" t="n"/>
    </row>
    <row r="12" customFormat="1" s="84">
      <c r="B12" s="336" t="inlineStr">
        <is>
          <t>Y/Y Total Average Daily Active Users growth, %</t>
        </is>
      </c>
      <c r="G12" s="156" t="n"/>
      <c r="H12" s="337">
        <f>H10/C10-1</f>
        <v/>
      </c>
      <c r="I12" s="337">
        <f>I10/D10-1</f>
        <v/>
      </c>
      <c r="J12" s="337">
        <f>J10/E10-1</f>
        <v/>
      </c>
      <c r="K12" s="337">
        <f>K10/F10-1</f>
        <v/>
      </c>
      <c r="L12" s="338">
        <f>L10/G10-1</f>
        <v/>
      </c>
      <c r="M12" s="337">
        <f>M10/H10-1</f>
        <v/>
      </c>
      <c r="N12" s="337">
        <f>N10/I10-1</f>
        <v/>
      </c>
      <c r="O12" s="337">
        <f>O10/J10-1</f>
        <v/>
      </c>
      <c r="P12" s="337">
        <f>P10/K10-1</f>
        <v/>
      </c>
      <c r="Q12" s="338">
        <f>Q10/L10-1</f>
        <v/>
      </c>
      <c r="R12" s="337">
        <f>R10/M10-1</f>
        <v/>
      </c>
      <c r="S12" s="337">
        <f>S10/N10-1</f>
        <v/>
      </c>
      <c r="T12" s="337">
        <f>T10/O10-1</f>
        <v/>
      </c>
      <c r="U12" s="337">
        <f>U10/P10-1</f>
        <v/>
      </c>
      <c r="V12" s="338">
        <f>V10/Q10-1</f>
        <v/>
      </c>
      <c r="W12" s="337">
        <f>W10/R10-1</f>
        <v/>
      </c>
      <c r="X12" s="337">
        <f>X10/S10-1</f>
        <v/>
      </c>
      <c r="Y12" s="337">
        <f>Y10/T10-1</f>
        <v/>
      </c>
      <c r="Z12" s="337">
        <f>Z10/U10-1</f>
        <v/>
      </c>
      <c r="AA12" s="339">
        <f>AA10/V10-1</f>
        <v/>
      </c>
      <c r="AB12" s="341" t="n">
        <v>0.06</v>
      </c>
      <c r="AC12" s="341" t="n">
        <v>0.06</v>
      </c>
      <c r="AD12" s="341" t="n">
        <v>0.06</v>
      </c>
      <c r="AE12" s="341" t="n">
        <v>0.06</v>
      </c>
      <c r="AF12" s="342">
        <f>AF10/AA10-1</f>
        <v/>
      </c>
      <c r="AG12" s="341" t="n">
        <v>0.04</v>
      </c>
      <c r="AH12" s="341" t="n">
        <v>0.04</v>
      </c>
      <c r="AI12" s="341" t="n">
        <v>0.04</v>
      </c>
      <c r="AJ12" s="341" t="n">
        <v>0.04</v>
      </c>
      <c r="AK12" s="342">
        <f>AK10/AF10-1</f>
        <v/>
      </c>
      <c r="AL12" s="341" t="n">
        <v>0.03</v>
      </c>
      <c r="AM12" s="341" t="n">
        <v>0.03</v>
      </c>
      <c r="AN12" s="341" t="n">
        <v>0.03</v>
      </c>
      <c r="AO12" s="341" t="n">
        <v>0.03</v>
      </c>
      <c r="AP12" s="342">
        <f>AP10/AK10-1</f>
        <v/>
      </c>
    </row>
    <row r="13">
      <c r="G13" s="115" t="n"/>
      <c r="L13" s="115" t="n"/>
      <c r="Q13" s="115" t="n"/>
      <c r="V13" s="115" t="n"/>
      <c r="AA13" s="232" t="n"/>
      <c r="AF13" s="115" t="n"/>
      <c r="AK13" s="115" t="n"/>
      <c r="AP13" s="115" t="n"/>
    </row>
    <row r="14">
      <c r="B14" s="78" t="inlineStr">
        <is>
          <t>Advertising Build</t>
        </is>
      </c>
      <c r="G14" s="115" t="n"/>
      <c r="L14" s="115" t="n"/>
      <c r="Q14" s="115" t="n"/>
      <c r="V14" s="115" t="n"/>
      <c r="AA14" s="232" t="n"/>
      <c r="AF14" s="115" t="n"/>
      <c r="AK14" s="115" t="n"/>
      <c r="AP14" s="115" t="n"/>
    </row>
    <row r="15">
      <c r="B15" s="122" t="inlineStr">
        <is>
          <t>Total Advertising Revenue, mm</t>
        </is>
      </c>
      <c r="C15" s="343">
        <f>C42</f>
        <v/>
      </c>
      <c r="D15" s="343">
        <f>D42</f>
        <v/>
      </c>
      <c r="E15" s="343">
        <f>E42</f>
        <v/>
      </c>
      <c r="F15" s="343">
        <f>F42</f>
        <v/>
      </c>
      <c r="G15" s="344">
        <f>G42</f>
        <v/>
      </c>
      <c r="H15" s="343">
        <f>H42</f>
        <v/>
      </c>
      <c r="I15" s="343">
        <f>I42</f>
        <v/>
      </c>
      <c r="J15" s="343">
        <f>J42</f>
        <v/>
      </c>
      <c r="K15" s="343">
        <f>K42</f>
        <v/>
      </c>
      <c r="L15" s="344">
        <f>L42</f>
        <v/>
      </c>
      <c r="M15" s="343">
        <f>M42</f>
        <v/>
      </c>
      <c r="N15" s="343">
        <f>N42</f>
        <v/>
      </c>
      <c r="O15" s="150" t="n">
        <v>1115</v>
      </c>
      <c r="P15" s="150" t="n">
        <v>1258</v>
      </c>
      <c r="Q15" s="344">
        <f>SUM(M15:P15)</f>
        <v/>
      </c>
      <c r="R15" s="150" t="n">
        <v>1108</v>
      </c>
      <c r="S15" s="150" t="n">
        <v>1132.067</v>
      </c>
      <c r="T15" s="150" t="n">
        <v>1249.322</v>
      </c>
      <c r="U15" s="150" t="n">
        <v>1414.314</v>
      </c>
      <c r="V15" s="151">
        <f>SUM(R15:U15)</f>
        <v/>
      </c>
      <c r="W15" s="150" t="n">
        <v>1210.869</v>
      </c>
      <c r="X15" s="150" t="n">
        <v>1173.548</v>
      </c>
      <c r="Y15" s="150" t="n">
        <v>1317.119</v>
      </c>
      <c r="Z15" s="150" t="n">
        <v>1484.541</v>
      </c>
      <c r="AA15" s="233">
        <f>SUM(W15:Z15)</f>
        <v/>
      </c>
      <c r="AB15" s="50">
        <f>AB20*AB10</f>
        <v/>
      </c>
      <c r="AC15" s="50">
        <f>AC20*AC10</f>
        <v/>
      </c>
      <c r="AD15" s="50">
        <f>AD20*AD10</f>
        <v/>
      </c>
      <c r="AE15" s="50">
        <f>AE20*AE10</f>
        <v/>
      </c>
      <c r="AF15" s="254">
        <f>AF20*AF10</f>
        <v/>
      </c>
      <c r="AG15" s="50">
        <f>AG20*AG10</f>
        <v/>
      </c>
      <c r="AH15" s="50">
        <f>AH20*AH10</f>
        <v/>
      </c>
      <c r="AI15" s="50">
        <f>AI20*AI10</f>
        <v/>
      </c>
      <c r="AJ15" s="50">
        <f>AJ20*AJ10</f>
        <v/>
      </c>
      <c r="AK15" s="254">
        <f>AK20*AK10</f>
        <v/>
      </c>
      <c r="AL15" s="50">
        <f>AL20*AL10</f>
        <v/>
      </c>
      <c r="AM15" s="50">
        <f>AM20*AM10</f>
        <v/>
      </c>
      <c r="AN15" s="50">
        <f>AN20*AN10</f>
        <v/>
      </c>
      <c r="AO15" s="50">
        <f>AO20*AO10</f>
        <v/>
      </c>
      <c r="AP15" s="254">
        <f>AP20*AP10</f>
        <v/>
      </c>
    </row>
    <row r="16" customFormat="1" s="84">
      <c r="B16" s="113" t="inlineStr">
        <is>
          <t>Q/Q Total Advertising Revenue growth, %</t>
        </is>
      </c>
      <c r="C16" s="345" t="n"/>
      <c r="D16" s="337">
        <f>D15/C15-1</f>
        <v/>
      </c>
      <c r="E16" s="337">
        <f>E15/D15-1</f>
        <v/>
      </c>
      <c r="F16" s="337">
        <f>F15/E15-1</f>
        <v/>
      </c>
      <c r="G16" s="346" t="n"/>
      <c r="H16" s="337">
        <f>H15/F15-1</f>
        <v/>
      </c>
      <c r="I16" s="337">
        <f>I15/G15-1</f>
        <v/>
      </c>
      <c r="J16" s="337">
        <f>J15/H15-1</f>
        <v/>
      </c>
      <c r="K16" s="337">
        <f>K15/I15-1</f>
        <v/>
      </c>
      <c r="L16" s="346" t="n"/>
      <c r="M16" s="337">
        <f>M15/K15-1</f>
        <v/>
      </c>
      <c r="N16" s="337">
        <f>N15/L15-1</f>
        <v/>
      </c>
      <c r="O16" s="337">
        <f>O15/M15-1</f>
        <v/>
      </c>
      <c r="P16" s="337">
        <f>P15/N15-1</f>
        <v/>
      </c>
      <c r="Q16" s="346" t="n"/>
      <c r="R16" s="347">
        <f>R15/P15-1</f>
        <v/>
      </c>
      <c r="S16" s="347">
        <f>S15/Q15-1</f>
        <v/>
      </c>
      <c r="T16" s="347">
        <f>T15/R15-1</f>
        <v/>
      </c>
      <c r="U16" s="347">
        <f>U15/S15-1</f>
        <v/>
      </c>
      <c r="V16" s="155" t="n"/>
      <c r="W16" s="347">
        <f>W15/U15-1</f>
        <v/>
      </c>
      <c r="X16" s="347">
        <f>X15/V15-1</f>
        <v/>
      </c>
      <c r="Y16" s="347">
        <f>Y15/W15-1</f>
        <v/>
      </c>
      <c r="Z16" s="347">
        <f>Z15/X15-1</f>
        <v/>
      </c>
      <c r="AA16" s="234" t="n"/>
      <c r="AB16" s="347">
        <f>AB15/Z15-1</f>
        <v/>
      </c>
      <c r="AC16" s="347">
        <f>AC15/AA15-1</f>
        <v/>
      </c>
      <c r="AD16" s="347">
        <f>AD15/AB15-1</f>
        <v/>
      </c>
      <c r="AE16" s="347">
        <f>AE15/AC15-1</f>
        <v/>
      </c>
      <c r="AF16" s="156" t="n"/>
      <c r="AG16" s="347">
        <f>AG15/AE15-1</f>
        <v/>
      </c>
      <c r="AH16" s="347">
        <f>AH15/AF15-1</f>
        <v/>
      </c>
      <c r="AI16" s="347">
        <f>AI15/AG15-1</f>
        <v/>
      </c>
      <c r="AJ16" s="347">
        <f>AJ15/AH15-1</f>
        <v/>
      </c>
      <c r="AK16" s="156" t="n"/>
      <c r="AL16" s="347">
        <f>AL15/AJ15-1</f>
        <v/>
      </c>
      <c r="AM16" s="347">
        <f>AM15/AK15-1</f>
        <v/>
      </c>
      <c r="AN16" s="347">
        <f>AN15/AL15-1</f>
        <v/>
      </c>
      <c r="AO16" s="347">
        <f>AO15/AM15-1</f>
        <v/>
      </c>
      <c r="AP16" s="156" t="n"/>
    </row>
    <row r="17" customFormat="1" s="84">
      <c r="B17" s="113" t="inlineStr">
        <is>
          <t>Y/Y Total Advertising Revenue growth, %</t>
        </is>
      </c>
      <c r="G17" s="156" t="n"/>
      <c r="H17" s="337">
        <f>H15/C15-1</f>
        <v/>
      </c>
      <c r="I17" s="337">
        <f>I15/D15-1</f>
        <v/>
      </c>
      <c r="J17" s="337">
        <f>J15/E15-1</f>
        <v/>
      </c>
      <c r="K17" s="337">
        <f>K15/F15-1</f>
        <v/>
      </c>
      <c r="L17" s="338">
        <f>L15/G15-1</f>
        <v/>
      </c>
      <c r="M17" s="337">
        <f>M15/H15-1</f>
        <v/>
      </c>
      <c r="N17" s="337">
        <f>N15/I15-1</f>
        <v/>
      </c>
      <c r="O17" s="337">
        <f>O15/J15-1</f>
        <v/>
      </c>
      <c r="P17" s="337">
        <f>P15/K15-1</f>
        <v/>
      </c>
      <c r="Q17" s="338">
        <f>Q15/L15-1</f>
        <v/>
      </c>
      <c r="R17" s="337">
        <f>R15/M15-1</f>
        <v/>
      </c>
      <c r="S17" s="337">
        <f>S15/N15-1</f>
        <v/>
      </c>
      <c r="T17" s="337">
        <f>T15/O15-1</f>
        <v/>
      </c>
      <c r="U17" s="337">
        <f>U15/P15-1</f>
        <v/>
      </c>
      <c r="V17" s="338">
        <f>V15/Q15-1</f>
        <v/>
      </c>
      <c r="W17" s="337">
        <f>W15/R15-1</f>
        <v/>
      </c>
      <c r="X17" s="337">
        <f>X15/S15-1</f>
        <v/>
      </c>
      <c r="Y17" s="337">
        <f>Y15/T15-1</f>
        <v/>
      </c>
      <c r="Z17" s="337">
        <f>Z15/U15-1</f>
        <v/>
      </c>
      <c r="AA17" s="348">
        <f>AA15/V15-1</f>
        <v/>
      </c>
      <c r="AB17" s="337">
        <f>AB15/W15-1</f>
        <v/>
      </c>
      <c r="AC17" s="337">
        <f>AC15/X15-1</f>
        <v/>
      </c>
      <c r="AD17" s="337">
        <f>AD15/Y15-1</f>
        <v/>
      </c>
      <c r="AE17" s="337">
        <f>AE15/Z15-1</f>
        <v/>
      </c>
      <c r="AF17" s="338">
        <f>AF15/AA15-1</f>
        <v/>
      </c>
      <c r="AG17" s="337">
        <f>AG15/AB15-1</f>
        <v/>
      </c>
      <c r="AH17" s="337">
        <f>AH15/AC15-1</f>
        <v/>
      </c>
      <c r="AI17" s="337">
        <f>AI15/AD15-1</f>
        <v/>
      </c>
      <c r="AJ17" s="337">
        <f>AJ15/AE15-1</f>
        <v/>
      </c>
      <c r="AK17" s="338">
        <f>AK15/AF15-1</f>
        <v/>
      </c>
      <c r="AL17" s="337">
        <f>AL15/AG15-1</f>
        <v/>
      </c>
      <c r="AM17" s="337">
        <f>AM15/AH15-1</f>
        <v/>
      </c>
      <c r="AN17" s="337">
        <f>AN15/AI15-1</f>
        <v/>
      </c>
      <c r="AO17" s="337">
        <f>AO15/AJ15-1</f>
        <v/>
      </c>
      <c r="AP17" s="338">
        <f>AP15/AK15-1</f>
        <v/>
      </c>
    </row>
    <row r="18" customFormat="1" s="84">
      <c r="B18" s="113" t="inlineStr">
        <is>
          <t>Total Advertising Revenue, % of Total Revenue</t>
        </is>
      </c>
      <c r="C18" s="337">
        <f>C15/C42</f>
        <v/>
      </c>
      <c r="D18" s="337">
        <f>D15/D42</f>
        <v/>
      </c>
      <c r="E18" s="337">
        <f>E15/E42</f>
        <v/>
      </c>
      <c r="F18" s="337">
        <f>F15/F42</f>
        <v/>
      </c>
      <c r="G18" s="338">
        <f>G15/G42</f>
        <v/>
      </c>
      <c r="H18" s="337">
        <f>H15/H42</f>
        <v/>
      </c>
      <c r="I18" s="337">
        <f>I15/I42</f>
        <v/>
      </c>
      <c r="J18" s="337">
        <f>J15/J42</f>
        <v/>
      </c>
      <c r="K18" s="337">
        <f>K15/K42</f>
        <v/>
      </c>
      <c r="L18" s="338">
        <f>L15/L42</f>
        <v/>
      </c>
      <c r="M18" s="337">
        <f>M15/M42</f>
        <v/>
      </c>
      <c r="N18" s="337">
        <f>N15/N42</f>
        <v/>
      </c>
      <c r="O18" s="337">
        <f>O15/O42</f>
        <v/>
      </c>
      <c r="P18" s="337">
        <f>P15/P42</f>
        <v/>
      </c>
      <c r="Q18" s="338">
        <f>Q15/Q42</f>
        <v/>
      </c>
      <c r="R18" s="337">
        <f>R15/R42</f>
        <v/>
      </c>
      <c r="S18" s="337">
        <f>S15/S42</f>
        <v/>
      </c>
      <c r="T18" s="337">
        <f>T15/T42</f>
        <v/>
      </c>
      <c r="U18" s="337">
        <f>U15/U42</f>
        <v/>
      </c>
      <c r="V18" s="338">
        <f>V15/V42</f>
        <v/>
      </c>
      <c r="W18" s="337">
        <f>W15/W42</f>
        <v/>
      </c>
      <c r="X18" s="337">
        <f>X15/X42</f>
        <v/>
      </c>
      <c r="Y18" s="337">
        <f>Y15/Y42</f>
        <v/>
      </c>
      <c r="Z18" s="337">
        <f>Z15/Z42</f>
        <v/>
      </c>
      <c r="AA18" s="348">
        <f>AA15/AA42</f>
        <v/>
      </c>
      <c r="AB18" s="340">
        <f>AB15/AB42</f>
        <v/>
      </c>
      <c r="AC18" s="340">
        <f>AC15/AC42</f>
        <v/>
      </c>
      <c r="AD18" s="340">
        <f>AD15/AD42</f>
        <v/>
      </c>
      <c r="AE18" s="340">
        <f>AE15/AE42</f>
        <v/>
      </c>
      <c r="AF18" s="349">
        <f>AF15/AF42</f>
        <v/>
      </c>
      <c r="AG18" s="340">
        <f>AG15/AG42</f>
        <v/>
      </c>
      <c r="AH18" s="340">
        <f>AH15/AH42</f>
        <v/>
      </c>
      <c r="AI18" s="340">
        <f>AI15/AI42</f>
        <v/>
      </c>
      <c r="AJ18" s="340">
        <f>AJ15/AJ42</f>
        <v/>
      </c>
      <c r="AK18" s="349">
        <f>AK15/AK42</f>
        <v/>
      </c>
      <c r="AL18" s="340">
        <f>AL15/AL42</f>
        <v/>
      </c>
      <c r="AM18" s="340">
        <f>AM15/AM42</f>
        <v/>
      </c>
      <c r="AN18" s="340">
        <f>AN15/AN42</f>
        <v/>
      </c>
      <c r="AO18" s="340">
        <f>AO15/AO42</f>
        <v/>
      </c>
      <c r="AP18" s="349">
        <f>AP15/AP42</f>
        <v/>
      </c>
    </row>
    <row r="19">
      <c r="B19" s="113" t="n"/>
      <c r="G19" s="115" t="n"/>
      <c r="L19" s="115" t="n"/>
      <c r="Q19" s="115" t="n"/>
      <c r="V19" s="115" t="n"/>
      <c r="AA19" s="232" t="n"/>
      <c r="AF19" s="115" t="n"/>
      <c r="AK19" s="115" t="n"/>
      <c r="AP19" s="115" t="n"/>
    </row>
    <row r="20">
      <c r="B20" s="187" t="inlineStr">
        <is>
          <t>Total Advertising Revenue per DAU, mm</t>
        </is>
      </c>
      <c r="C20" s="19">
        <f>C15/C10</f>
        <v/>
      </c>
      <c r="D20" s="19">
        <f>D15/D10</f>
        <v/>
      </c>
      <c r="E20" s="19">
        <f>E15/E10</f>
        <v/>
      </c>
      <c r="F20" s="19">
        <f>F15/F10</f>
        <v/>
      </c>
      <c r="G20" s="157">
        <f>G15/G10</f>
        <v/>
      </c>
      <c r="H20" s="19">
        <f>H15/H10</f>
        <v/>
      </c>
      <c r="I20" s="19">
        <f>I15/I10</f>
        <v/>
      </c>
      <c r="J20" s="19">
        <f>J15/J10</f>
        <v/>
      </c>
      <c r="K20" s="19">
        <f>K15/K10</f>
        <v/>
      </c>
      <c r="L20" s="157">
        <f>L15/L10</f>
        <v/>
      </c>
      <c r="M20" s="19">
        <f>M15/M10</f>
        <v/>
      </c>
      <c r="N20" s="19">
        <f>N15/N10</f>
        <v/>
      </c>
      <c r="O20" s="19">
        <f>O15/O10</f>
        <v/>
      </c>
      <c r="P20" s="19">
        <f>P15/P10</f>
        <v/>
      </c>
      <c r="Q20" s="157">
        <f>Q15/Q10</f>
        <v/>
      </c>
      <c r="R20" s="19">
        <f>R15/R10</f>
        <v/>
      </c>
      <c r="S20" s="19">
        <f>S15/S10</f>
        <v/>
      </c>
      <c r="T20" s="19">
        <f>T15/T10</f>
        <v/>
      </c>
      <c r="U20" s="19">
        <f>U15/U10</f>
        <v/>
      </c>
      <c r="V20" s="157">
        <f>V15/V10</f>
        <v/>
      </c>
      <c r="W20" s="19">
        <f>W15/W10</f>
        <v/>
      </c>
      <c r="X20" s="19">
        <f>X15/X10</f>
        <v/>
      </c>
      <c r="Y20" s="19">
        <f>Y15/Y10</f>
        <v/>
      </c>
      <c r="Z20" s="19">
        <f>Z15/Z10</f>
        <v/>
      </c>
      <c r="AA20" s="236">
        <f>AA15/AA10</f>
        <v/>
      </c>
      <c r="AB20" s="19">
        <f>W20*(1+AB22)</f>
        <v/>
      </c>
      <c r="AC20" s="19">
        <f>X20*(1+AC22)</f>
        <v/>
      </c>
      <c r="AD20" s="19">
        <f>Y20*(1+AD22)</f>
        <v/>
      </c>
      <c r="AE20" s="19">
        <f>Z20*(1+AE22)</f>
        <v/>
      </c>
      <c r="AF20" s="157">
        <f>SUM(AB20:AE20)</f>
        <v/>
      </c>
      <c r="AG20" s="19">
        <f>AB20*(1+AG22)</f>
        <v/>
      </c>
      <c r="AH20" s="19">
        <f>AC20*(1+AH22)</f>
        <v/>
      </c>
      <c r="AI20" s="19">
        <f>AD20*(1+AI22)</f>
        <v/>
      </c>
      <c r="AJ20" s="19">
        <f>AE20*(1+AJ22)</f>
        <v/>
      </c>
      <c r="AK20" s="157">
        <f>SUM(AG20:AJ20)</f>
        <v/>
      </c>
      <c r="AL20" s="19">
        <f>AG20*(1+AL22)</f>
        <v/>
      </c>
      <c r="AM20" s="19">
        <f>AH20*(1+AM22)</f>
        <v/>
      </c>
      <c r="AN20" s="19">
        <f>AI20*(1+AN22)</f>
        <v/>
      </c>
      <c r="AO20" s="19">
        <f>AJ20*(1+AO22)</f>
        <v/>
      </c>
      <c r="AP20" s="157">
        <f>SUM(AL20:AO20)</f>
        <v/>
      </c>
    </row>
    <row r="21" customFormat="1" s="84">
      <c r="B21" s="336" t="inlineStr">
        <is>
          <t>Q/Q Total Advertising Revenue per DAU growth, %</t>
        </is>
      </c>
      <c r="C21" s="158" t="n"/>
      <c r="D21" s="337">
        <f>D20/C20-1</f>
        <v/>
      </c>
      <c r="E21" s="337">
        <f>E20/D20-1</f>
        <v/>
      </c>
      <c r="F21" s="337">
        <f>F20/E20-1</f>
        <v/>
      </c>
      <c r="G21" s="159" t="n"/>
      <c r="H21" s="337">
        <f>H20/F20-1</f>
        <v/>
      </c>
      <c r="I21" s="337">
        <f>I20/G20-1</f>
        <v/>
      </c>
      <c r="J21" s="337">
        <f>J20/H20-1</f>
        <v/>
      </c>
      <c r="K21" s="337">
        <f>K20/I20-1</f>
        <v/>
      </c>
      <c r="L21" s="159" t="n"/>
      <c r="M21" s="337">
        <f>M20/K20-1</f>
        <v/>
      </c>
      <c r="N21" s="337">
        <f>N20/L20-1</f>
        <v/>
      </c>
      <c r="O21" s="337">
        <f>O20/M20-1</f>
        <v/>
      </c>
      <c r="P21" s="337">
        <f>P20/N20-1</f>
        <v/>
      </c>
      <c r="Q21" s="159" t="n"/>
      <c r="R21" s="337">
        <f>R20/P20-1</f>
        <v/>
      </c>
      <c r="S21" s="337">
        <f>S20/Q20-1</f>
        <v/>
      </c>
      <c r="T21" s="337">
        <f>T20/R20-1</f>
        <v/>
      </c>
      <c r="U21" s="337">
        <f>U20/S20-1</f>
        <v/>
      </c>
      <c r="V21" s="159" t="n"/>
      <c r="W21" s="337">
        <f>W20/U20-1</f>
        <v/>
      </c>
      <c r="X21" s="337">
        <f>X20/V20-1</f>
        <v/>
      </c>
      <c r="Y21" s="337">
        <f>Y20/W20-1</f>
        <v/>
      </c>
      <c r="Z21" s="337">
        <f>Z20/X20-1</f>
        <v/>
      </c>
      <c r="AA21" s="237" t="n"/>
      <c r="AB21" s="340">
        <f>AB20/Z20-1</f>
        <v/>
      </c>
      <c r="AC21" s="340">
        <f>AC20/AB20-1</f>
        <v/>
      </c>
      <c r="AD21" s="340">
        <f>AD20/AC20-1</f>
        <v/>
      </c>
      <c r="AE21" s="340">
        <f>AE20/AD20-1</f>
        <v/>
      </c>
      <c r="AF21" s="156" t="n"/>
      <c r="AG21" s="340">
        <f>AG20/AE20-1</f>
        <v/>
      </c>
      <c r="AH21" s="340">
        <f>AH20/AG20-1</f>
        <v/>
      </c>
      <c r="AI21" s="340">
        <f>AI20/AH20-1</f>
        <v/>
      </c>
      <c r="AJ21" s="340">
        <f>AJ20/AI20-1</f>
        <v/>
      </c>
      <c r="AK21" s="156" t="n"/>
      <c r="AL21" s="340">
        <f>AL20/AJ20-1</f>
        <v/>
      </c>
      <c r="AM21" s="340">
        <f>AM20/AL20-1</f>
        <v/>
      </c>
      <c r="AN21" s="340">
        <f>AN20/AM20-1</f>
        <v/>
      </c>
      <c r="AO21" s="340">
        <f>AO20/AN20-1</f>
        <v/>
      </c>
      <c r="AP21" s="156" t="n"/>
    </row>
    <row r="22" customFormat="1" s="84">
      <c r="B22" s="336" t="inlineStr">
        <is>
          <t>Y/Y Total Advertising Revenue per DAU growth, %</t>
        </is>
      </c>
      <c r="G22" s="156" t="n"/>
      <c r="H22" s="337">
        <f>H20/C20-1</f>
        <v/>
      </c>
      <c r="I22" s="337">
        <f>I20/D20-1</f>
        <v/>
      </c>
      <c r="J22" s="337">
        <f>J20/E20-1</f>
        <v/>
      </c>
      <c r="K22" s="337">
        <f>K20/F20-1</f>
        <v/>
      </c>
      <c r="L22" s="338">
        <f>L20/G20-1</f>
        <v/>
      </c>
      <c r="M22" s="337">
        <f>M20/H20-1</f>
        <v/>
      </c>
      <c r="N22" s="337">
        <f>N20/I20-1</f>
        <v/>
      </c>
      <c r="O22" s="337">
        <f>O20/J20-1</f>
        <v/>
      </c>
      <c r="P22" s="337">
        <f>P20/K20-1</f>
        <v/>
      </c>
      <c r="Q22" s="338">
        <f>Q20/L20-1</f>
        <v/>
      </c>
      <c r="R22" s="337">
        <f>R20/M20-1</f>
        <v/>
      </c>
      <c r="S22" s="337">
        <f>S20/N20-1</f>
        <v/>
      </c>
      <c r="T22" s="337">
        <f>T20/O20-1</f>
        <v/>
      </c>
      <c r="U22" s="337">
        <f>U20/P20-1</f>
        <v/>
      </c>
      <c r="V22" s="338">
        <f>V20/Q20-1</f>
        <v/>
      </c>
      <c r="W22" s="337">
        <f>W20/R20-1</f>
        <v/>
      </c>
      <c r="X22" s="337">
        <f>X20/S20-1</f>
        <v/>
      </c>
      <c r="Y22" s="337">
        <f>Y20/T20-1</f>
        <v/>
      </c>
      <c r="Z22" s="337">
        <f>Z20/U20-1</f>
        <v/>
      </c>
      <c r="AA22" s="348">
        <f>AA20/V20-1</f>
        <v/>
      </c>
      <c r="AB22" s="341" t="n">
        <v>-0.01</v>
      </c>
      <c r="AC22" s="341" t="n">
        <v>-0.005</v>
      </c>
      <c r="AD22" s="341" t="n">
        <v>0.01</v>
      </c>
      <c r="AE22" s="341" t="n">
        <v>0.02</v>
      </c>
      <c r="AF22" s="342">
        <f>AF20/AA20-1</f>
        <v/>
      </c>
      <c r="AG22" s="341" t="n">
        <v>0.04</v>
      </c>
      <c r="AH22" s="341" t="n">
        <v>0.06</v>
      </c>
      <c r="AI22" s="341" t="n">
        <v>0.08</v>
      </c>
      <c r="AJ22" s="341" t="n">
        <v>0.1</v>
      </c>
      <c r="AK22" s="342">
        <f>AK20/AF20-1</f>
        <v/>
      </c>
      <c r="AL22" s="341" t="n">
        <v>0.11</v>
      </c>
      <c r="AM22" s="341" t="n">
        <v>0.12</v>
      </c>
      <c r="AN22" s="341" t="n">
        <v>0.13</v>
      </c>
      <c r="AO22" s="341" t="n">
        <v>0.135</v>
      </c>
      <c r="AP22" s="342">
        <f>AP20/AK20-1</f>
        <v/>
      </c>
    </row>
    <row r="23">
      <c r="B23" s="350" t="inlineStr">
        <is>
          <t>Q/Q Abs</t>
        </is>
      </c>
      <c r="D23" s="19">
        <f>D20-C20</f>
        <v/>
      </c>
      <c r="E23" s="19">
        <f>E20-D20</f>
        <v/>
      </c>
      <c r="F23" s="19">
        <f>F20-E20</f>
        <v/>
      </c>
      <c r="G23" s="115" t="n"/>
      <c r="H23" s="19">
        <f>H20-F20</f>
        <v/>
      </c>
      <c r="I23" s="19">
        <f>I20-H20</f>
        <v/>
      </c>
      <c r="J23" s="19">
        <f>J20-I20</f>
        <v/>
      </c>
      <c r="K23" s="19">
        <f>K20-J20</f>
        <v/>
      </c>
      <c r="L23" s="338" t="n"/>
      <c r="M23" s="19">
        <f>M20-K20</f>
        <v/>
      </c>
      <c r="N23" s="19">
        <f>N20-M20</f>
        <v/>
      </c>
      <c r="O23" s="19">
        <f>O20-N20</f>
        <v/>
      </c>
      <c r="P23" s="19">
        <f>P20-O20</f>
        <v/>
      </c>
      <c r="Q23" s="338" t="n"/>
      <c r="R23" s="19">
        <f>R20-P20</f>
        <v/>
      </c>
      <c r="S23" s="19">
        <f>S20-R20</f>
        <v/>
      </c>
      <c r="T23" s="19">
        <f>T20-S20</f>
        <v/>
      </c>
      <c r="U23" s="19">
        <f>U20-T20</f>
        <v/>
      </c>
      <c r="V23" s="338" t="n"/>
      <c r="W23" s="19">
        <f>W20-U20</f>
        <v/>
      </c>
      <c r="X23" s="19">
        <f>X20-W20</f>
        <v/>
      </c>
      <c r="Y23" s="19">
        <f>Y20-X20</f>
        <v/>
      </c>
      <c r="Z23" s="19">
        <f>Z20-Y20</f>
        <v/>
      </c>
      <c r="AA23" s="348" t="n"/>
      <c r="AB23" s="19">
        <f>AB20-Z20</f>
        <v/>
      </c>
      <c r="AC23" s="19">
        <f>AC20-AB20</f>
        <v/>
      </c>
      <c r="AD23" s="19">
        <f>AD20-AC20</f>
        <v/>
      </c>
      <c r="AE23" s="19">
        <f>AE20-AD20</f>
        <v/>
      </c>
      <c r="AF23" s="115" t="n"/>
      <c r="AG23" s="246" t="inlineStr">
        <is>
          <t>-$0.49</t>
        </is>
      </c>
      <c r="AH23" s="246" t="inlineStr">
        <is>
          <t>-$0.13</t>
        </is>
      </c>
      <c r="AI23" s="246" t="inlineStr">
        <is>
          <t>$0.25</t>
        </is>
      </c>
      <c r="AJ23" s="246" t="inlineStr">
        <is>
          <t>$0.38</t>
        </is>
      </c>
      <c r="AK23" s="247" t="n"/>
      <c r="AL23" s="246" t="inlineStr">
        <is>
          <t>-$0.49</t>
        </is>
      </c>
      <c r="AM23" s="246" t="inlineStr">
        <is>
          <t>-$0.13</t>
        </is>
      </c>
      <c r="AN23" s="246" t="inlineStr">
        <is>
          <t>$0.25</t>
        </is>
      </c>
      <c r="AO23" s="246" t="inlineStr">
        <is>
          <t>$0.38</t>
        </is>
      </c>
      <c r="AP23" s="115" t="n"/>
    </row>
    <row r="24">
      <c r="B24" s="350" t="inlineStr">
        <is>
          <t>Y/Y Abs</t>
        </is>
      </c>
      <c r="G24" s="115" t="n"/>
      <c r="H24" s="19">
        <f>H20-C20</f>
        <v/>
      </c>
      <c r="I24" s="19">
        <f>I20-D20</f>
        <v/>
      </c>
      <c r="J24" s="19">
        <f>J20-E20</f>
        <v/>
      </c>
      <c r="K24" s="19">
        <f>K20-F20</f>
        <v/>
      </c>
      <c r="L24" s="270">
        <f>L20-G20</f>
        <v/>
      </c>
      <c r="M24" s="19">
        <f>M20-H20</f>
        <v/>
      </c>
      <c r="N24" s="19">
        <f>N20-I20</f>
        <v/>
      </c>
      <c r="O24" s="19">
        <f>O20-J20</f>
        <v/>
      </c>
      <c r="P24" s="19">
        <f>P20-K20</f>
        <v/>
      </c>
      <c r="Q24" s="270">
        <f>Q20-L20</f>
        <v/>
      </c>
      <c r="R24" s="19">
        <f>R20-M20</f>
        <v/>
      </c>
      <c r="S24" s="19">
        <f>S20-N20</f>
        <v/>
      </c>
      <c r="T24" s="19">
        <f>T20-O20</f>
        <v/>
      </c>
      <c r="U24" s="19">
        <f>U20-P20</f>
        <v/>
      </c>
      <c r="V24" s="270">
        <f>V20-Q20</f>
        <v/>
      </c>
      <c r="W24" s="19">
        <f>W20-R20</f>
        <v/>
      </c>
      <c r="X24" s="19">
        <f>X20-S20</f>
        <v/>
      </c>
      <c r="Y24" s="19">
        <f>Y20-T20</f>
        <v/>
      </c>
      <c r="Z24" s="19">
        <f>Z20-U20</f>
        <v/>
      </c>
      <c r="AA24" s="269">
        <f>AA20-V20</f>
        <v/>
      </c>
      <c r="AB24" s="19">
        <f>AB20-W20</f>
        <v/>
      </c>
      <c r="AC24" s="19">
        <f>AC20-X20</f>
        <v/>
      </c>
      <c r="AD24" s="19">
        <f>AD20-Y20</f>
        <v/>
      </c>
      <c r="AE24" s="19">
        <f>AE20-Z20</f>
        <v/>
      </c>
      <c r="AF24" s="270">
        <f>AF20-AA20</f>
        <v/>
      </c>
      <c r="AG24" s="19">
        <f>AG20-AB20</f>
        <v/>
      </c>
      <c r="AH24" s="19">
        <f>AH20-AC20</f>
        <v/>
      </c>
      <c r="AI24" s="19">
        <f>AI20-AD20</f>
        <v/>
      </c>
      <c r="AJ24" s="19">
        <f>AJ20-AE20</f>
        <v/>
      </c>
      <c r="AK24" s="270">
        <f>AK20-AF20</f>
        <v/>
      </c>
      <c r="AL24" s="19">
        <f>AL20-AG20</f>
        <v/>
      </c>
      <c r="AM24" s="19">
        <f>AM20-AH20</f>
        <v/>
      </c>
      <c r="AN24" s="19">
        <f>AN20-AI20</f>
        <v/>
      </c>
      <c r="AO24" s="19">
        <f>AO20-AJ20</f>
        <v/>
      </c>
      <c r="AP24" s="270">
        <f>AP20-AK20</f>
        <v/>
      </c>
    </row>
    <row r="25">
      <c r="G25" s="115" t="n"/>
      <c r="L25" s="115" t="n"/>
      <c r="Q25" s="115" t="n"/>
      <c r="V25" s="115" t="n"/>
      <c r="AA25" s="232" t="n"/>
      <c r="AF25" s="115" t="n"/>
      <c r="AK25" s="115" t="n"/>
      <c r="AP25" s="115" t="n"/>
    </row>
    <row r="26">
      <c r="B26" s="78" t="inlineStr">
        <is>
          <t>Subscription Build</t>
        </is>
      </c>
      <c r="G26" s="115" t="n"/>
      <c r="L26" s="115" t="n"/>
      <c r="Q26" s="115" t="n"/>
      <c r="V26" s="115" t="n"/>
      <c r="AA26" s="232" t="n"/>
      <c r="AF26" s="115" t="n"/>
      <c r="AK26" s="115" t="n"/>
      <c r="AP26" s="115" t="n"/>
    </row>
    <row r="27">
      <c r="B27" s="122" t="inlineStr">
        <is>
          <t>Total Subscription Revenue, mm</t>
        </is>
      </c>
      <c r="G27" s="115" t="n"/>
      <c r="L27" s="115" t="n"/>
      <c r="O27" s="161">
        <f>O42-O15</f>
        <v/>
      </c>
      <c r="P27" s="161">
        <f>P42-P15</f>
        <v/>
      </c>
      <c r="Q27" s="162">
        <f>Q42-Q15</f>
        <v/>
      </c>
      <c r="R27" s="161">
        <f>R42-R15</f>
        <v/>
      </c>
      <c r="S27" s="161">
        <f>S42-S15</f>
        <v/>
      </c>
      <c r="T27" s="161">
        <f>T42-T15</f>
        <v/>
      </c>
      <c r="U27" s="161">
        <f>U42-U15</f>
        <v/>
      </c>
      <c r="V27" s="162">
        <f>V42-V15</f>
        <v/>
      </c>
      <c r="W27" s="161">
        <f>W42-W15</f>
        <v/>
      </c>
      <c r="X27" s="161">
        <f>X42-X15</f>
        <v/>
      </c>
      <c r="Y27" s="161">
        <f>Y42-Y15</f>
        <v/>
      </c>
      <c r="Z27" s="161">
        <f>Z42-Z15</f>
        <v/>
      </c>
      <c r="AA27" s="238">
        <f>AA42-AA15</f>
        <v/>
      </c>
      <c r="AB27" s="250">
        <f>AB32*AB34</f>
        <v/>
      </c>
      <c r="AC27" s="250">
        <f>AC32*AC34</f>
        <v/>
      </c>
      <c r="AD27" s="250">
        <f>AD32*AD34</f>
        <v/>
      </c>
      <c r="AE27" s="250">
        <f>AE32*AE34</f>
        <v/>
      </c>
      <c r="AF27" s="251">
        <f>SUM(AB27:AE27)</f>
        <v/>
      </c>
      <c r="AG27" s="250">
        <f>AG32*AG34</f>
        <v/>
      </c>
      <c r="AH27" s="250">
        <f>AH32*AH34</f>
        <v/>
      </c>
      <c r="AI27" s="250">
        <f>AI32*AI34</f>
        <v/>
      </c>
      <c r="AJ27" s="250">
        <f>AJ32*AJ34</f>
        <v/>
      </c>
      <c r="AK27" s="251">
        <f>SUM(AG27:AJ27)</f>
        <v/>
      </c>
      <c r="AL27" s="250">
        <f>AL32*AL34</f>
        <v/>
      </c>
      <c r="AM27" s="250">
        <f>AM32*AM34</f>
        <v/>
      </c>
      <c r="AN27" s="250">
        <f>AN32*AN34</f>
        <v/>
      </c>
      <c r="AO27" s="250">
        <f>AO32*AO34</f>
        <v/>
      </c>
      <c r="AP27" s="251">
        <f>SUM(AL27:AO27)</f>
        <v/>
      </c>
    </row>
    <row r="28" customFormat="1" s="84">
      <c r="B28" s="113" t="inlineStr">
        <is>
          <t>Q/Q Total Subscription Revenue growth, %</t>
        </is>
      </c>
      <c r="G28" s="156" t="n"/>
      <c r="L28" s="156" t="n"/>
      <c r="P28" s="337">
        <f>P27/O27-1</f>
        <v/>
      </c>
      <c r="Q28" s="156" t="n"/>
      <c r="R28" s="337">
        <f>R27/P27-1</f>
        <v/>
      </c>
      <c r="S28" s="337">
        <f>S27/Q27-1</f>
        <v/>
      </c>
      <c r="T28" s="337">
        <f>T27/R27-1</f>
        <v/>
      </c>
      <c r="U28" s="337">
        <f>U27/S27-1</f>
        <v/>
      </c>
      <c r="V28" s="156" t="n"/>
      <c r="W28" s="337">
        <f>W27/U27-1</f>
        <v/>
      </c>
      <c r="X28" s="337">
        <f>X27/V27-1</f>
        <v/>
      </c>
      <c r="Y28" s="337">
        <f>Y27/W27-1</f>
        <v/>
      </c>
      <c r="Z28" s="337">
        <f>Z27/X27-1</f>
        <v/>
      </c>
      <c r="AA28" s="239" t="n"/>
      <c r="AB28" s="337">
        <f>AB27/Z27-1</f>
        <v/>
      </c>
      <c r="AC28" s="337">
        <f>AC27/AA27-1</f>
        <v/>
      </c>
      <c r="AD28" s="337">
        <f>AD27/AB27-1</f>
        <v/>
      </c>
      <c r="AE28" s="337">
        <f>AE27/AC27-1</f>
        <v/>
      </c>
      <c r="AF28" s="156" t="n"/>
      <c r="AG28" s="337">
        <f>AG27/AE27-1</f>
        <v/>
      </c>
      <c r="AH28" s="337">
        <f>AH27/AF27-1</f>
        <v/>
      </c>
      <c r="AI28" s="337">
        <f>AI27/AG27-1</f>
        <v/>
      </c>
      <c r="AJ28" s="337">
        <f>AJ27/AH27-1</f>
        <v/>
      </c>
      <c r="AK28" s="156" t="n"/>
      <c r="AL28" s="337">
        <f>AL27/AJ27-1</f>
        <v/>
      </c>
      <c r="AM28" s="337">
        <f>AM27/AK27-1</f>
        <v/>
      </c>
      <c r="AN28" s="337">
        <f>AN27/AL27-1</f>
        <v/>
      </c>
      <c r="AO28" s="337">
        <f>AO27/AM27-1</f>
        <v/>
      </c>
      <c r="AP28" s="156" t="n"/>
    </row>
    <row r="29" customFormat="1" s="84">
      <c r="B29" s="113" t="inlineStr">
        <is>
          <t>Y/Y Total Subscription Revenue growth, %</t>
        </is>
      </c>
      <c r="G29" s="156" t="n"/>
      <c r="L29" s="156" t="n"/>
      <c r="P29" s="337" t="n"/>
      <c r="Q29" s="156" t="n"/>
      <c r="R29" s="337" t="n"/>
      <c r="S29" s="337" t="n"/>
      <c r="T29" s="337">
        <f>T27/O27-1</f>
        <v/>
      </c>
      <c r="U29" s="337">
        <f>U27/P27-1</f>
        <v/>
      </c>
      <c r="V29" s="338">
        <f>V27/Q27-1</f>
        <v/>
      </c>
      <c r="W29" s="337">
        <f>W27/R27-1</f>
        <v/>
      </c>
      <c r="X29" s="337">
        <f>X27/S27-1</f>
        <v/>
      </c>
      <c r="Y29" s="337">
        <f>Y27/T27-1</f>
        <v/>
      </c>
      <c r="Z29" s="337">
        <f>Z27/U27-1</f>
        <v/>
      </c>
      <c r="AA29" s="348">
        <f>AA27/V27-1</f>
        <v/>
      </c>
      <c r="AB29" s="337">
        <f>AB27/W27-1</f>
        <v/>
      </c>
      <c r="AC29" s="337">
        <f>AC27/X27-1</f>
        <v/>
      </c>
      <c r="AD29" s="337">
        <f>AD27/Y27-1</f>
        <v/>
      </c>
      <c r="AE29" s="337">
        <f>AE27/Z27-1</f>
        <v/>
      </c>
      <c r="AF29" s="338">
        <f>AF27/AA27-1</f>
        <v/>
      </c>
      <c r="AG29" s="337">
        <f>AG27/AB27-1</f>
        <v/>
      </c>
      <c r="AH29" s="337">
        <f>AH27/AC27-1</f>
        <v/>
      </c>
      <c r="AI29" s="337">
        <f>AI27/AD27-1</f>
        <v/>
      </c>
      <c r="AJ29" s="337">
        <f>AJ27/AE27-1</f>
        <v/>
      </c>
      <c r="AK29" s="338">
        <f>AK27/AF27-1</f>
        <v/>
      </c>
      <c r="AL29" s="337">
        <f>AL27/AG27-1</f>
        <v/>
      </c>
      <c r="AM29" s="337">
        <f>AM27/AH27-1</f>
        <v/>
      </c>
      <c r="AN29" s="337">
        <f>AN27/AI27-1</f>
        <v/>
      </c>
      <c r="AO29" s="337">
        <f>AO27/AJ27-1</f>
        <v/>
      </c>
      <c r="AP29" s="338">
        <f>AP27/AK27-1</f>
        <v/>
      </c>
    </row>
    <row r="30" customFormat="1" s="84">
      <c r="B30" s="113" t="inlineStr">
        <is>
          <t>Total Subscription Revenue, % of Total Revenue</t>
        </is>
      </c>
      <c r="G30" s="156" t="n"/>
      <c r="L30" s="156" t="n"/>
      <c r="O30" s="337">
        <f>O27/O42</f>
        <v/>
      </c>
      <c r="P30" s="337">
        <f>P27/P42</f>
        <v/>
      </c>
      <c r="Q30" s="338">
        <f>Q27/Q42</f>
        <v/>
      </c>
      <c r="R30" s="337">
        <f>R27/R42</f>
        <v/>
      </c>
      <c r="S30" s="337">
        <f>S27/S42</f>
        <v/>
      </c>
      <c r="T30" s="337">
        <f>T27/T42</f>
        <v/>
      </c>
      <c r="U30" s="337">
        <f>U27/U42</f>
        <v/>
      </c>
      <c r="V30" s="338">
        <f>V27/V42</f>
        <v/>
      </c>
      <c r="W30" s="337">
        <f>W27/W42</f>
        <v/>
      </c>
      <c r="X30" s="337">
        <f>X27/X42</f>
        <v/>
      </c>
      <c r="Y30" s="337">
        <f>Y27/Y42</f>
        <v/>
      </c>
      <c r="Z30" s="337">
        <f>Z27/Z42</f>
        <v/>
      </c>
      <c r="AA30" s="348">
        <f>AA27/AA42</f>
        <v/>
      </c>
      <c r="AB30" s="340">
        <f>AB27/AB42</f>
        <v/>
      </c>
      <c r="AC30" s="340">
        <f>AC27/AC42</f>
        <v/>
      </c>
      <c r="AD30" s="340">
        <f>AD27/AD42</f>
        <v/>
      </c>
      <c r="AE30" s="340">
        <f>AE27/AE42</f>
        <v/>
      </c>
      <c r="AF30" s="349">
        <f>AF27/AF42</f>
        <v/>
      </c>
      <c r="AG30" s="340">
        <f>AG27/AG42</f>
        <v/>
      </c>
      <c r="AH30" s="340">
        <f>AH27/AH42</f>
        <v/>
      </c>
      <c r="AI30" s="340">
        <f>AI27/AI42</f>
        <v/>
      </c>
      <c r="AJ30" s="340">
        <f>AJ27/AJ42</f>
        <v/>
      </c>
      <c r="AK30" s="349">
        <f>AK27/AK42</f>
        <v/>
      </c>
      <c r="AL30" s="340">
        <f>AL27/AL42</f>
        <v/>
      </c>
      <c r="AM30" s="340">
        <f>AM27/AM42</f>
        <v/>
      </c>
      <c r="AN30" s="340">
        <f>AN27/AN42</f>
        <v/>
      </c>
      <c r="AO30" s="340">
        <f>AO27/AO42</f>
        <v/>
      </c>
      <c r="AP30" s="349">
        <f>AP27/AP42</f>
        <v/>
      </c>
    </row>
    <row r="31" customFormat="1" s="84">
      <c r="B31" s="113" t="n"/>
      <c r="G31" s="156" t="n"/>
      <c r="L31" s="156" t="n"/>
      <c r="O31" s="337" t="n"/>
      <c r="P31" s="337" t="n"/>
      <c r="Q31" s="338" t="n"/>
      <c r="R31" s="337" t="n"/>
      <c r="S31" s="337" t="n"/>
      <c r="T31" s="337" t="n"/>
      <c r="U31" s="337" t="n"/>
      <c r="V31" s="338" t="n"/>
      <c r="W31" s="337" t="n"/>
      <c r="X31" s="337" t="n"/>
      <c r="Y31" s="337" t="n"/>
      <c r="Z31" s="337" t="n"/>
      <c r="AA31" s="348" t="n"/>
      <c r="AF31" s="156" t="n"/>
      <c r="AK31" s="156" t="n"/>
      <c r="AP31" s="156" t="n"/>
    </row>
    <row r="32">
      <c r="B32" s="187" t="inlineStr">
        <is>
          <t xml:space="preserve">Average Revenue per Subscriber </t>
        </is>
      </c>
      <c r="G32" s="115" t="n"/>
      <c r="L32" s="115" t="n"/>
      <c r="O32" s="351">
        <f>O27/O34</f>
        <v/>
      </c>
      <c r="P32" s="351">
        <f>P27/P34</f>
        <v/>
      </c>
      <c r="Q32" s="352">
        <f>Q27/Q34</f>
        <v/>
      </c>
      <c r="R32" s="351">
        <f>R27/R34</f>
        <v/>
      </c>
      <c r="S32" s="351">
        <f>S27/S34</f>
        <v/>
      </c>
      <c r="T32" s="351">
        <f>T27/T34</f>
        <v/>
      </c>
      <c r="U32" s="351">
        <f>U27/U34</f>
        <v/>
      </c>
      <c r="V32" s="352">
        <f>V27/V34</f>
        <v/>
      </c>
      <c r="W32" s="351">
        <f>W27/W34</f>
        <v/>
      </c>
      <c r="X32" s="351">
        <f>X27/X34</f>
        <v/>
      </c>
      <c r="Y32" s="351">
        <f>Y27/Y34</f>
        <v/>
      </c>
      <c r="Z32" s="351">
        <f>Z27/Z34</f>
        <v/>
      </c>
      <c r="AA32" s="353">
        <f>AA27/AA34</f>
        <v/>
      </c>
      <c r="AB32" s="354" t="n">
        <v>10</v>
      </c>
      <c r="AC32" s="354" t="n">
        <v>10</v>
      </c>
      <c r="AD32" s="354" t="n">
        <v>10</v>
      </c>
      <c r="AE32" s="354" t="n">
        <v>10</v>
      </c>
      <c r="AF32" s="355">
        <f>AF27/AF34</f>
        <v/>
      </c>
      <c r="AG32" s="354" t="n">
        <v>11</v>
      </c>
      <c r="AH32" s="354" t="n">
        <v>11</v>
      </c>
      <c r="AI32" s="354" t="n">
        <v>11</v>
      </c>
      <c r="AJ32" s="354" t="n">
        <v>11</v>
      </c>
      <c r="AK32" s="355">
        <f>AK27/AK34</f>
        <v/>
      </c>
      <c r="AL32" s="354" t="n">
        <v>12</v>
      </c>
      <c r="AM32" s="354" t="n">
        <v>12</v>
      </c>
      <c r="AN32" s="354" t="n">
        <v>12</v>
      </c>
      <c r="AO32" s="354" t="n">
        <v>12</v>
      </c>
      <c r="AP32" s="355">
        <f>AP27/AP34</f>
        <v/>
      </c>
    </row>
    <row r="33">
      <c r="B33" s="78" t="n"/>
      <c r="G33" s="115" t="n"/>
      <c r="L33" s="115" t="n"/>
      <c r="Q33" s="115" t="n"/>
      <c r="V33" s="115" t="n"/>
      <c r="AA33" s="232" t="n"/>
      <c r="AF33" s="115" t="n"/>
      <c r="AK33" s="115" t="n"/>
      <c r="AP33" s="115" t="n"/>
    </row>
    <row r="34">
      <c r="B34" s="356" t="inlineStr">
        <is>
          <t>SNAP+ subscribers, millions of subscribers</t>
        </is>
      </c>
      <c r="G34" s="115" t="n"/>
      <c r="J34" s="357" t="n">
        <v>1.5</v>
      </c>
      <c r="K34" s="357" t="n">
        <v>2</v>
      </c>
      <c r="L34" s="344">
        <f>K34</f>
        <v/>
      </c>
      <c r="M34" s="357" t="n">
        <v>3</v>
      </c>
      <c r="N34" s="357" t="n">
        <v>4</v>
      </c>
      <c r="O34" s="357" t="n">
        <v>5</v>
      </c>
      <c r="P34" s="357" t="n">
        <v>7</v>
      </c>
      <c r="Q34" s="344">
        <f>P34</f>
        <v/>
      </c>
      <c r="R34" s="357" t="n">
        <v>9</v>
      </c>
      <c r="S34" s="357" t="n">
        <v>11</v>
      </c>
      <c r="T34" s="357" t="n">
        <v>12</v>
      </c>
      <c r="U34" s="357" t="n">
        <v>14</v>
      </c>
      <c r="V34" s="344">
        <f>U34</f>
        <v/>
      </c>
      <c r="W34" s="357" t="n">
        <v>15</v>
      </c>
      <c r="X34" s="357" t="n">
        <v>16</v>
      </c>
      <c r="Y34" s="357" t="n">
        <v>17</v>
      </c>
      <c r="Z34" s="357" t="n">
        <v>24</v>
      </c>
      <c r="AA34" s="358">
        <f>Z34</f>
        <v/>
      </c>
      <c r="AB34" s="161">
        <f>AB10*AB37</f>
        <v/>
      </c>
      <c r="AC34" s="161">
        <f>AC10*AC37</f>
        <v/>
      </c>
      <c r="AD34" s="161">
        <f>AD10*AD37</f>
        <v/>
      </c>
      <c r="AE34" s="161">
        <f>AE10*AE37</f>
        <v/>
      </c>
      <c r="AF34" s="162">
        <f>AE34</f>
        <v/>
      </c>
      <c r="AG34" s="161">
        <f>AG10*AG37</f>
        <v/>
      </c>
      <c r="AH34" s="161">
        <f>AH10*AH37</f>
        <v/>
      </c>
      <c r="AI34" s="161">
        <f>AI10*AI37</f>
        <v/>
      </c>
      <c r="AJ34" s="161">
        <f>AJ10*AJ37</f>
        <v/>
      </c>
      <c r="AK34" s="162">
        <f>AJ34</f>
        <v/>
      </c>
      <c r="AL34" s="161">
        <f>AL10*AL37</f>
        <v/>
      </c>
      <c r="AM34" s="161">
        <f>AM10*AM37</f>
        <v/>
      </c>
      <c r="AN34" s="161">
        <f>AN10*AN37</f>
        <v/>
      </c>
      <c r="AO34" s="161">
        <f>AO10*AO37</f>
        <v/>
      </c>
      <c r="AP34" s="162">
        <f>AO34</f>
        <v/>
      </c>
    </row>
    <row r="35" customFormat="1" s="84">
      <c r="B35" s="113" t="inlineStr">
        <is>
          <t>Q/Q SNAP+ subscribers growth, %</t>
        </is>
      </c>
      <c r="G35" s="156" t="n"/>
      <c r="K35" s="337">
        <f>K34/J34-1</f>
        <v/>
      </c>
      <c r="L35" s="156" t="n"/>
      <c r="M35" s="337">
        <f>M34/L34-1</f>
        <v/>
      </c>
      <c r="N35" s="337">
        <f>N34/M34-1</f>
        <v/>
      </c>
      <c r="O35" s="337">
        <f>O34/N34-1</f>
        <v/>
      </c>
      <c r="P35" s="337">
        <f>P34/O34-1</f>
        <v/>
      </c>
      <c r="Q35" s="338" t="n"/>
      <c r="R35" s="337">
        <f>R34/Q34-1</f>
        <v/>
      </c>
      <c r="S35" s="337">
        <f>S34/R34-1</f>
        <v/>
      </c>
      <c r="T35" s="337">
        <f>T34/S34-1</f>
        <v/>
      </c>
      <c r="U35" s="337">
        <f>U34/T34-1</f>
        <v/>
      </c>
      <c r="V35" s="338" t="n"/>
      <c r="W35" s="337">
        <f>W34/V34-1</f>
        <v/>
      </c>
      <c r="X35" s="337">
        <f>X34/W34-1</f>
        <v/>
      </c>
      <c r="Y35" s="337">
        <f>Y34/X34-1</f>
        <v/>
      </c>
      <c r="Z35" s="337">
        <f>Z34/Y34-1</f>
        <v/>
      </c>
      <c r="AA35" s="239" t="n"/>
      <c r="AB35" s="337">
        <f>AB34/AA34-1</f>
        <v/>
      </c>
      <c r="AC35" s="337">
        <f>AC34/AB34-1</f>
        <v/>
      </c>
      <c r="AD35" s="337">
        <f>AD34/AC34-1</f>
        <v/>
      </c>
      <c r="AE35" s="337">
        <f>AE34/AD34-1</f>
        <v/>
      </c>
      <c r="AF35" s="156" t="n"/>
      <c r="AG35" s="337">
        <f>AG34/AF34-1</f>
        <v/>
      </c>
      <c r="AH35" s="337">
        <f>AH34/AG34-1</f>
        <v/>
      </c>
      <c r="AI35" s="337">
        <f>AI34/AH34-1</f>
        <v/>
      </c>
      <c r="AJ35" s="337">
        <f>AJ34/AI34-1</f>
        <v/>
      </c>
      <c r="AK35" s="156" t="n"/>
      <c r="AL35" s="337">
        <f>AL34/AK34-1</f>
        <v/>
      </c>
      <c r="AM35" s="337">
        <f>AM34/AL34-1</f>
        <v/>
      </c>
      <c r="AN35" s="337">
        <f>AN34/AM34-1</f>
        <v/>
      </c>
      <c r="AO35" s="337">
        <f>AO34/AN34-1</f>
        <v/>
      </c>
      <c r="AP35" s="156" t="n"/>
    </row>
    <row r="36" customFormat="1" s="84">
      <c r="B36" s="113" t="inlineStr">
        <is>
          <t>Y/Y SNAP+ subscribers growth, %</t>
        </is>
      </c>
      <c r="G36" s="156" t="n"/>
      <c r="L36" s="156" t="n"/>
      <c r="O36" s="337">
        <f>O34/J34-1</f>
        <v/>
      </c>
      <c r="P36" s="337">
        <f>P34/K34-1</f>
        <v/>
      </c>
      <c r="Q36" s="338">
        <f>Q34/L34-1</f>
        <v/>
      </c>
      <c r="R36" s="337">
        <f>R34/M34-1</f>
        <v/>
      </c>
      <c r="S36" s="337">
        <f>S34/N34-1</f>
        <v/>
      </c>
      <c r="T36" s="337">
        <f>T34/O34-1</f>
        <v/>
      </c>
      <c r="U36" s="337">
        <f>U34/P34-1</f>
        <v/>
      </c>
      <c r="V36" s="338">
        <f>V34/Q34-1</f>
        <v/>
      </c>
      <c r="W36" s="337">
        <f>W34/R34-1</f>
        <v/>
      </c>
      <c r="X36" s="337">
        <f>X34/S34-1</f>
        <v/>
      </c>
      <c r="Y36" s="337">
        <f>Y34/T34-1</f>
        <v/>
      </c>
      <c r="Z36" s="337">
        <f>Z34/U34-1</f>
        <v/>
      </c>
      <c r="AA36" s="348">
        <f>AA34/V34-1</f>
        <v/>
      </c>
      <c r="AB36" s="337">
        <f>AB34/W34-1</f>
        <v/>
      </c>
      <c r="AC36" s="337">
        <f>AC34/X34-1</f>
        <v/>
      </c>
      <c r="AD36" s="337">
        <f>AD34/Y34-1</f>
        <v/>
      </c>
      <c r="AE36" s="337">
        <f>AE34/Z34-1</f>
        <v/>
      </c>
      <c r="AF36" s="349">
        <f>AF34/AA34-1</f>
        <v/>
      </c>
      <c r="AG36" s="337">
        <f>AG34/AB34-1</f>
        <v/>
      </c>
      <c r="AH36" s="337">
        <f>AH34/AC34-1</f>
        <v/>
      </c>
      <c r="AI36" s="337">
        <f>AI34/AD34-1</f>
        <v/>
      </c>
      <c r="AJ36" s="337">
        <f>AJ34/AE34-1</f>
        <v/>
      </c>
      <c r="AK36" s="349">
        <f>AK34/AF34-1</f>
        <v/>
      </c>
      <c r="AL36" s="337">
        <f>AL34/AG34-1</f>
        <v/>
      </c>
      <c r="AM36" s="337">
        <f>AM34/AH34-1</f>
        <v/>
      </c>
      <c r="AN36" s="337">
        <f>AN34/AI34-1</f>
        <v/>
      </c>
      <c r="AO36" s="337">
        <f>AO34/AJ34-1</f>
        <v/>
      </c>
      <c r="AP36" s="349">
        <f>AP34/AK34-1</f>
        <v/>
      </c>
    </row>
    <row r="37" customFormat="1" s="84">
      <c r="B37" s="113" t="inlineStr">
        <is>
          <t>% of SNAP+ subscribers compared to DAU</t>
        </is>
      </c>
      <c r="G37" s="156" t="n"/>
      <c r="J37" s="337">
        <f>J34/J10</f>
        <v/>
      </c>
      <c r="K37" s="337">
        <f>K34/K10</f>
        <v/>
      </c>
      <c r="L37" s="338">
        <f>L34/L10</f>
        <v/>
      </c>
      <c r="M37" s="337">
        <f>M34/M10</f>
        <v/>
      </c>
      <c r="N37" s="337">
        <f>N34/N10</f>
        <v/>
      </c>
      <c r="O37" s="337">
        <f>O34/O10</f>
        <v/>
      </c>
      <c r="P37" s="337">
        <f>P34/P10</f>
        <v/>
      </c>
      <c r="Q37" s="338">
        <f>Q34/Q10</f>
        <v/>
      </c>
      <c r="R37" s="337">
        <f>R34/R10</f>
        <v/>
      </c>
      <c r="S37" s="337">
        <f>S34/S10</f>
        <v/>
      </c>
      <c r="T37" s="337">
        <f>T34/T10</f>
        <v/>
      </c>
      <c r="U37" s="337">
        <f>U34/U10</f>
        <v/>
      </c>
      <c r="V37" s="338">
        <f>V34/V10</f>
        <v/>
      </c>
      <c r="W37" s="337">
        <f>W34/W10</f>
        <v/>
      </c>
      <c r="X37" s="337">
        <f>X34/X10</f>
        <v/>
      </c>
      <c r="Y37" s="337">
        <f>Y34/Y10</f>
        <v/>
      </c>
      <c r="Z37" s="337">
        <f>Z34/Z10</f>
        <v/>
      </c>
      <c r="AA37" s="348">
        <f>AA34/AA10</f>
        <v/>
      </c>
      <c r="AB37" s="359" t="n">
        <v>0.055</v>
      </c>
      <c r="AC37" s="359" t="n">
        <v>0.055</v>
      </c>
      <c r="AD37" s="359" t="n">
        <v>0.055</v>
      </c>
      <c r="AE37" s="359" t="n">
        <v>0.055</v>
      </c>
      <c r="AF37" s="360">
        <f>AF34/AF10</f>
        <v/>
      </c>
      <c r="AG37" s="359" t="n">
        <v>0.065</v>
      </c>
      <c r="AH37" s="359" t="n">
        <v>0.065</v>
      </c>
      <c r="AI37" s="359" t="n">
        <v>0.065</v>
      </c>
      <c r="AJ37" s="359" t="n">
        <v>0.065</v>
      </c>
      <c r="AK37" s="360">
        <f>AK34/AK10</f>
        <v/>
      </c>
      <c r="AL37" s="359" t="n">
        <v>0.075</v>
      </c>
      <c r="AM37" s="359" t="n">
        <v>0.075</v>
      </c>
      <c r="AN37" s="359" t="n">
        <v>0.075</v>
      </c>
      <c r="AO37" s="359" t="n">
        <v>0.075</v>
      </c>
      <c r="AP37" s="360">
        <f>AP34/AP10</f>
        <v/>
      </c>
    </row>
    <row r="38">
      <c r="B38" s="113" t="n"/>
      <c r="G38" s="115" t="n"/>
      <c r="L38" s="115" t="n"/>
      <c r="O38" s="361" t="n"/>
      <c r="P38" s="361" t="n"/>
      <c r="Q38" s="362" t="n"/>
      <c r="R38" s="361" t="n"/>
      <c r="S38" s="361" t="n"/>
      <c r="T38" s="361" t="n"/>
      <c r="U38" s="361" t="n"/>
      <c r="V38" s="362" t="n"/>
      <c r="W38" s="361" t="n"/>
      <c r="X38" s="361" t="n"/>
      <c r="Y38" s="361" t="n"/>
      <c r="Z38" s="361" t="n"/>
      <c r="AA38" s="363" t="n"/>
      <c r="AF38" s="115" t="n"/>
      <c r="AK38" s="115" t="n"/>
      <c r="AP38" s="115" t="n"/>
    </row>
    <row r="39" hidden="1" outlineLevel="1">
      <c r="B39" s="187" t="inlineStr">
        <is>
          <t>North America Revenue, mm</t>
        </is>
      </c>
      <c r="C39" s="357" t="n">
        <v>552.972</v>
      </c>
      <c r="D39" s="357" t="n">
        <v>701.735</v>
      </c>
      <c r="E39" s="357" t="n">
        <v>786.917</v>
      </c>
      <c r="F39" s="357" t="n">
        <v>932.077</v>
      </c>
      <c r="G39" s="344">
        <f>SUM(C39,D39,E39,F39)</f>
        <v/>
      </c>
      <c r="H39" s="357" t="n">
        <v>758.261</v>
      </c>
      <c r="I39" s="357" t="n">
        <v>785.681</v>
      </c>
      <c r="J39" s="357" t="n">
        <v>811.602</v>
      </c>
      <c r="K39" s="357" t="n">
        <v>880.3099999999999</v>
      </c>
      <c r="L39" s="344">
        <f>SUM(H39,I39,J39,K39)</f>
        <v/>
      </c>
      <c r="M39" s="357" t="n">
        <v>639.896</v>
      </c>
      <c r="N39" s="357" t="n">
        <v>686.829</v>
      </c>
      <c r="O39" s="357" t="n">
        <v>786.154</v>
      </c>
      <c r="P39" s="357" t="n">
        <v>899.542</v>
      </c>
      <c r="Q39" s="344">
        <f>SUM(M39,N39,O39,P39)</f>
        <v/>
      </c>
      <c r="R39" s="357" t="n">
        <v>743.131</v>
      </c>
      <c r="S39" s="357" t="n">
        <v>767.5599999999999</v>
      </c>
      <c r="T39" s="357" t="n">
        <v>857.621</v>
      </c>
      <c r="U39" s="357" t="n">
        <v>968.943</v>
      </c>
      <c r="V39" s="344">
        <f>SUM(R39,S39,T39,U39)</f>
        <v/>
      </c>
      <c r="W39" s="357" t="n">
        <v>831.691</v>
      </c>
      <c r="X39" s="357" t="n">
        <v>820.6</v>
      </c>
      <c r="Y39" s="357" t="n">
        <v>897.814</v>
      </c>
      <c r="Z39" s="357" t="n">
        <v>1025.498</v>
      </c>
      <c r="AA39" s="364">
        <f>SUM(W39,X39,Y39,Z39)</f>
        <v/>
      </c>
      <c r="AF39" s="115" t="n"/>
      <c r="AK39" s="115" t="n"/>
      <c r="AP39" s="115" t="n"/>
    </row>
    <row r="40" hidden="1" outlineLevel="1">
      <c r="B40" s="187" t="inlineStr">
        <is>
          <t>Europe Revenue, mm</t>
        </is>
      </c>
      <c r="C40" s="357" t="n">
        <v>113.619</v>
      </c>
      <c r="D40" s="357" t="n">
        <v>152.268</v>
      </c>
      <c r="E40" s="357" t="n">
        <v>153.121</v>
      </c>
      <c r="F40" s="357" t="n">
        <v>208.912</v>
      </c>
      <c r="G40" s="344">
        <f>SUM(C40,D40,E40,F40)</f>
        <v/>
      </c>
      <c r="H40" s="357" t="n">
        <v>162.132</v>
      </c>
      <c r="I40" s="357" t="n">
        <v>170.097</v>
      </c>
      <c r="J40" s="357" t="n">
        <v>161.396</v>
      </c>
      <c r="K40" s="357" t="n">
        <v>218.552</v>
      </c>
      <c r="L40" s="344">
        <f>SUM(H40,I40,J40,K40)</f>
        <v/>
      </c>
      <c r="M40" s="357" t="n">
        <v>157.76</v>
      </c>
      <c r="N40" s="357" t="n">
        <v>182.109</v>
      </c>
      <c r="O40" s="357" t="n">
        <v>200.272</v>
      </c>
      <c r="P40" s="357" t="n">
        <v>238.253</v>
      </c>
      <c r="Q40" s="344">
        <f>SUM(M40,N40,O40,P40)</f>
        <v/>
      </c>
      <c r="R40" s="357" t="n">
        <v>195.844</v>
      </c>
      <c r="S40" s="357" t="n">
        <v>229.835</v>
      </c>
      <c r="T40" s="357" t="n">
        <v>248.902</v>
      </c>
      <c r="U40" s="357" t="n">
        <v>287.031</v>
      </c>
      <c r="V40" s="344">
        <f>SUM(R40,S40,T40,U40)</f>
        <v/>
      </c>
      <c r="W40" s="357" t="n">
        <v>224.015</v>
      </c>
      <c r="X40" s="357" t="n">
        <v>265.343</v>
      </c>
      <c r="Y40" s="357" t="n">
        <v>297.95</v>
      </c>
      <c r="Z40" s="357" t="n">
        <v>341.134</v>
      </c>
      <c r="AA40" s="364">
        <f>SUM(W40,X40,Y40,Z40)</f>
        <v/>
      </c>
      <c r="AF40" s="115" t="n"/>
      <c r="AK40" s="115" t="n"/>
      <c r="AP40" s="115" t="n"/>
    </row>
    <row r="41" hidden="1" outlineLevel="1">
      <c r="B41" s="187" t="inlineStr">
        <is>
          <t>Rest of World Revenue, mm</t>
        </is>
      </c>
      <c r="C41" s="365" t="n">
        <v>102.993</v>
      </c>
      <c r="D41" s="365" t="n">
        <v>128.105</v>
      </c>
      <c r="E41" s="365" t="n">
        <v>127.433</v>
      </c>
      <c r="F41" s="365" t="n">
        <v>156.896</v>
      </c>
      <c r="G41" s="366">
        <f>SUM(C41,D41,E41,F41)</f>
        <v/>
      </c>
      <c r="H41" s="365" t="n">
        <v>142.334</v>
      </c>
      <c r="I41" s="365" t="n">
        <v>155.131</v>
      </c>
      <c r="J41" s="365" t="n">
        <v>155.478</v>
      </c>
      <c r="K41" s="365" t="n">
        <v>200.873</v>
      </c>
      <c r="L41" s="366">
        <f>SUM(H41,I41,J41,K41)</f>
        <v/>
      </c>
      <c r="M41" s="365" t="n">
        <v>190.952</v>
      </c>
      <c r="N41" s="365" t="n">
        <v>198.731</v>
      </c>
      <c r="O41" s="365" t="n">
        <v>202.125</v>
      </c>
      <c r="P41" s="365" t="n">
        <v>223.492</v>
      </c>
      <c r="Q41" s="366">
        <f>SUM(M41,N41,O41,P41)</f>
        <v/>
      </c>
      <c r="R41" s="365" t="n">
        <v>255.798</v>
      </c>
      <c r="S41" s="365" t="n">
        <v>239.373</v>
      </c>
      <c r="T41" s="365" t="n">
        <v>266.051</v>
      </c>
      <c r="U41" s="365" t="n">
        <v>301.309</v>
      </c>
      <c r="V41" s="366">
        <f>SUM(R41,S41,T41,U41)</f>
        <v/>
      </c>
      <c r="W41" s="365" t="n">
        <v>307.511</v>
      </c>
      <c r="X41" s="365" t="n">
        <v>258.987</v>
      </c>
      <c r="Y41" s="365" t="n">
        <v>311.075</v>
      </c>
      <c r="Z41" s="365" t="n">
        <v>349.829</v>
      </c>
      <c r="AA41" s="367">
        <f>SUM(W41,X41,Y41,Z41)</f>
        <v/>
      </c>
      <c r="AF41" s="115" t="n"/>
      <c r="AK41" s="115" t="n"/>
      <c r="AP41" s="115" t="n"/>
    </row>
    <row r="42" collapsed="1">
      <c r="B42" s="170" t="inlineStr">
        <is>
          <t>Total Revenue, mm</t>
        </is>
      </c>
      <c r="C42" s="368">
        <f>SUM(C39:C41)</f>
        <v/>
      </c>
      <c r="D42" s="369">
        <f>SUM(D39:D41)</f>
        <v/>
      </c>
      <c r="E42" s="369">
        <f>SUM(E39:E41)</f>
        <v/>
      </c>
      <c r="F42" s="369">
        <f>SUM(F39:F41)</f>
        <v/>
      </c>
      <c r="G42" s="370">
        <f>SUM(G39:G41)</f>
        <v/>
      </c>
      <c r="H42" s="368">
        <f>SUM(H39:H41)</f>
        <v/>
      </c>
      <c r="I42" s="369">
        <f>SUM(I39:I41)</f>
        <v/>
      </c>
      <c r="J42" s="369">
        <f>SUM(J39:J41)</f>
        <v/>
      </c>
      <c r="K42" s="369">
        <f>SUM(K39:K41)</f>
        <v/>
      </c>
      <c r="L42" s="370">
        <f>SUM(L39:L41)</f>
        <v/>
      </c>
      <c r="M42" s="368">
        <f>SUM(M39:M41)</f>
        <v/>
      </c>
      <c r="N42" s="369">
        <f>SUM(N39:N41)</f>
        <v/>
      </c>
      <c r="O42" s="369">
        <f>SUM(O39:O41)</f>
        <v/>
      </c>
      <c r="P42" s="369">
        <f>SUM(P39:P41)</f>
        <v/>
      </c>
      <c r="Q42" s="370">
        <f>SUM(Q39:Q41)</f>
        <v/>
      </c>
      <c r="R42" s="368">
        <f>SUM(R39:R41)</f>
        <v/>
      </c>
      <c r="S42" s="369">
        <f>SUM(S39:S41)</f>
        <v/>
      </c>
      <c r="T42" s="369">
        <f>SUM(T39:T41)</f>
        <v/>
      </c>
      <c r="U42" s="369">
        <f>SUM(U39:U41)</f>
        <v/>
      </c>
      <c r="V42" s="370">
        <f>SUM(V39:V41)</f>
        <v/>
      </c>
      <c r="W42" s="368">
        <f>SUM(W39:W41)</f>
        <v/>
      </c>
      <c r="X42" s="369">
        <f>SUM(X39:X41)</f>
        <v/>
      </c>
      <c r="Y42" s="369">
        <f>SUM(Y39:Y41)</f>
        <v/>
      </c>
      <c r="Z42" s="369">
        <f>SUM(Z39:Z41)</f>
        <v/>
      </c>
      <c r="AA42" s="371">
        <f>SUM(AA39:AA41)</f>
        <v/>
      </c>
      <c r="AB42" s="255">
        <f>AB27+AB15</f>
        <v/>
      </c>
      <c r="AC42" s="255">
        <f>AC27+AC15</f>
        <v/>
      </c>
      <c r="AD42" s="255">
        <f>AD27+AD15</f>
        <v/>
      </c>
      <c r="AE42" s="255">
        <f>AE27+AE15</f>
        <v/>
      </c>
      <c r="AF42" s="257">
        <f>AF27+AF15</f>
        <v/>
      </c>
      <c r="AG42" s="255">
        <f>AG27+AG15</f>
        <v/>
      </c>
      <c r="AH42" s="255">
        <f>AH27+AH15</f>
        <v/>
      </c>
      <c r="AI42" s="255">
        <f>AI27+AI15</f>
        <v/>
      </c>
      <c r="AJ42" s="255">
        <f>AJ27+AJ15</f>
        <v/>
      </c>
      <c r="AK42" s="257">
        <f>AK27+AK15</f>
        <v/>
      </c>
      <c r="AL42" s="255">
        <f>AL27+AL15</f>
        <v/>
      </c>
      <c r="AM42" s="255">
        <f>AM27+AM15</f>
        <v/>
      </c>
      <c r="AN42" s="255">
        <f>AN27+AN15</f>
        <v/>
      </c>
      <c r="AO42" s="255">
        <f>AO27+AO15</f>
        <v/>
      </c>
      <c r="AP42" s="257">
        <f>AP27+AP15</f>
        <v/>
      </c>
    </row>
    <row r="43" customFormat="1" s="84">
      <c r="B43" s="372" t="inlineStr">
        <is>
          <t>Q/Q Total Revenue growth, %</t>
        </is>
      </c>
      <c r="C43" s="373" t="n"/>
      <c r="D43" s="374">
        <f>D42/C42-1</f>
        <v/>
      </c>
      <c r="E43" s="374">
        <f>E42/D42-1</f>
        <v/>
      </c>
      <c r="F43" s="374">
        <f>F42/E42-1</f>
        <v/>
      </c>
      <c r="G43" s="375" t="n"/>
      <c r="H43" s="374">
        <f>H42/F42-1</f>
        <v/>
      </c>
      <c r="I43" s="374">
        <f>I42/G42-1</f>
        <v/>
      </c>
      <c r="J43" s="374">
        <f>J42/H42-1</f>
        <v/>
      </c>
      <c r="K43" s="374">
        <f>K42/I42-1</f>
        <v/>
      </c>
      <c r="L43" s="375" t="n"/>
      <c r="M43" s="374">
        <f>M42/K42-1</f>
        <v/>
      </c>
      <c r="N43" s="374">
        <f>N42/L42-1</f>
        <v/>
      </c>
      <c r="O43" s="374">
        <f>O42/M42-1</f>
        <v/>
      </c>
      <c r="P43" s="374">
        <f>P42/N42-1</f>
        <v/>
      </c>
      <c r="Q43" s="375" t="n"/>
      <c r="R43" s="374">
        <f>R42/P42-1</f>
        <v/>
      </c>
      <c r="S43" s="374">
        <f>S42/Q42-1</f>
        <v/>
      </c>
      <c r="T43" s="374">
        <f>T42/R42-1</f>
        <v/>
      </c>
      <c r="U43" s="374">
        <f>U42/S42-1</f>
        <v/>
      </c>
      <c r="V43" s="375" t="n"/>
      <c r="W43" s="374">
        <f>W42/U42-1</f>
        <v/>
      </c>
      <c r="X43" s="374">
        <f>X42/V42-1</f>
        <v/>
      </c>
      <c r="Y43" s="374">
        <f>Y42/W42-1</f>
        <v/>
      </c>
      <c r="Z43" s="374">
        <f>Z42/X42-1</f>
        <v/>
      </c>
      <c r="AA43" s="376" t="n"/>
      <c r="AB43" s="374">
        <f>AB42/Z42-1</f>
        <v/>
      </c>
      <c r="AC43" s="374">
        <f>AC42/AA42-1</f>
        <v/>
      </c>
      <c r="AD43" s="374">
        <f>AD42/AB42-1</f>
        <v/>
      </c>
      <c r="AE43" s="374">
        <f>AE42/AC42-1</f>
        <v/>
      </c>
      <c r="AF43" s="156" t="n"/>
      <c r="AG43" s="374">
        <f>AG42/AE42-1</f>
        <v/>
      </c>
      <c r="AH43" s="374">
        <f>AH42/AF42-1</f>
        <v/>
      </c>
      <c r="AI43" s="374">
        <f>AI42/AG42-1</f>
        <v/>
      </c>
      <c r="AJ43" s="374">
        <f>AJ42/AH42-1</f>
        <v/>
      </c>
      <c r="AK43" s="156" t="n"/>
      <c r="AL43" s="374">
        <f>AL42/AJ42-1</f>
        <v/>
      </c>
      <c r="AM43" s="374">
        <f>AM42/AK42-1</f>
        <v/>
      </c>
      <c r="AN43" s="374">
        <f>AN42/AL42-1</f>
        <v/>
      </c>
      <c r="AO43" s="374">
        <f>AO42/AM42-1</f>
        <v/>
      </c>
      <c r="AP43" s="156" t="n"/>
      <c r="AQ43" s="84" t="n"/>
      <c r="AR43" s="84" t="n"/>
      <c r="AS43" s="84" t="n"/>
      <c r="AT43" s="84" t="n"/>
      <c r="AU43" s="84" t="n"/>
      <c r="AV43" s="84" t="n"/>
    </row>
    <row r="44">
      <c r="B44" s="372" t="inlineStr">
        <is>
          <t>Y/Y Total Revenue growth, %</t>
        </is>
      </c>
      <c r="C44" s="377" t="n"/>
      <c r="D44" s="377" t="n"/>
      <c r="E44" s="377" t="n"/>
      <c r="F44" s="377" t="n"/>
      <c r="G44" s="378" t="n"/>
      <c r="H44" s="374">
        <f>H42/C42-1</f>
        <v/>
      </c>
      <c r="I44" s="374">
        <f>I42/D42-1</f>
        <v/>
      </c>
      <c r="J44" s="374">
        <f>J42/E42-1</f>
        <v/>
      </c>
      <c r="K44" s="374">
        <f>K42/F42-1</f>
        <v/>
      </c>
      <c r="L44" s="338">
        <f>L42/G42-1</f>
        <v/>
      </c>
      <c r="M44" s="374">
        <f>M42/H42-1</f>
        <v/>
      </c>
      <c r="N44" s="374">
        <f>N42/I42-1</f>
        <v/>
      </c>
      <c r="O44" s="374">
        <f>O42/J42-1</f>
        <v/>
      </c>
      <c r="P44" s="374">
        <f>P42/K42-1</f>
        <v/>
      </c>
      <c r="Q44" s="338">
        <f>Q42/L42-1</f>
        <v/>
      </c>
      <c r="R44" s="374">
        <f>R42/M42-1</f>
        <v/>
      </c>
      <c r="S44" s="374">
        <f>S42/N42-1</f>
        <v/>
      </c>
      <c r="T44" s="374">
        <f>T42/O42-1</f>
        <v/>
      </c>
      <c r="U44" s="374">
        <f>U42/P42-1</f>
        <v/>
      </c>
      <c r="V44" s="338">
        <f>V42/Q42-1</f>
        <v/>
      </c>
      <c r="W44" s="374">
        <f>W42/R42-1</f>
        <v/>
      </c>
      <c r="X44" s="374">
        <f>X42/S42-1</f>
        <v/>
      </c>
      <c r="Y44" s="374">
        <f>Y42/T42-1</f>
        <v/>
      </c>
      <c r="Z44" s="374">
        <f>Z42/U42-1</f>
        <v/>
      </c>
      <c r="AA44" s="339">
        <f>AA42/V42-1</f>
        <v/>
      </c>
      <c r="AB44" s="374">
        <f>AB42/W42-1</f>
        <v/>
      </c>
      <c r="AC44" s="374">
        <f>AC42/X42-1</f>
        <v/>
      </c>
      <c r="AD44" s="374">
        <f>AD42/Y42-1</f>
        <v/>
      </c>
      <c r="AE44" s="374">
        <f>AE42/Z42-1</f>
        <v/>
      </c>
      <c r="AF44" s="379">
        <f>AF42/AA42-1</f>
        <v/>
      </c>
      <c r="AG44" s="374">
        <f>AG42/AB42-1</f>
        <v/>
      </c>
      <c r="AH44" s="374">
        <f>AH42/AC42-1</f>
        <v/>
      </c>
      <c r="AI44" s="374">
        <f>AI42/AD42-1</f>
        <v/>
      </c>
      <c r="AJ44" s="374">
        <f>AJ42/AE42-1</f>
        <v/>
      </c>
      <c r="AK44" s="379">
        <f>AK42/AF42-1</f>
        <v/>
      </c>
      <c r="AL44" s="374">
        <f>AL42/AG42-1</f>
        <v/>
      </c>
      <c r="AM44" s="374">
        <f>AM42/AH42-1</f>
        <v/>
      </c>
      <c r="AN44" s="374">
        <f>AN42/AI42-1</f>
        <v/>
      </c>
      <c r="AO44" s="374">
        <f>AO42/AJ42-1</f>
        <v/>
      </c>
      <c r="AP44" s="379">
        <f>AP42/AK42-1</f>
        <v/>
      </c>
      <c r="AQ44" s="122" t="n"/>
      <c r="AR44" s="122" t="n"/>
      <c r="AS44" s="122" t="n"/>
      <c r="AT44" s="122" t="n"/>
      <c r="AU44" s="122" t="n"/>
      <c r="AV44" s="122" t="n"/>
    </row>
    <row r="47">
      <c r="P47" s="380" t="n"/>
      <c r="Q47" s="380" t="n"/>
    </row>
  </sheetData>
  <pageMargins left="0.7" right="0.7" top="0.75" bottom="0.75" header="0.3" footer="0.3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P54"/>
  <sheetViews>
    <sheetView showGridLines="0" zoomScale="67" workbookViewId="0">
      <pane xSplit="2" ySplit="5" topLeftCell="G6" activePane="bottomRight" state="frozen"/>
      <selection pane="topRight" activeCell="C1" sqref="C1"/>
      <selection pane="bottomLeft" activeCell="A6" sqref="A6"/>
      <selection pane="bottomRight" activeCell="AS39" sqref="AS39"/>
    </sheetView>
  </sheetViews>
  <sheetFormatPr baseColWidth="10" defaultRowHeight="16"/>
  <cols>
    <col width="1.83203125" customWidth="1" style="122" min="1" max="1"/>
    <col width="48.5" bestFit="1" customWidth="1" style="122" min="2" max="2"/>
    <col hidden="1" outlineLevel="1" width="10.83203125" customWidth="1" style="122" min="3" max="6"/>
    <col collapsed="1" width="10.83203125" customWidth="1" style="122" min="7" max="7"/>
    <col hidden="1" outlineLevel="1" width="10.83203125" customWidth="1" style="122" min="8" max="11"/>
    <col collapsed="1" width="10.83203125" customWidth="1" style="122" min="12" max="12"/>
    <col hidden="1" outlineLevel="1" width="10.83203125" customWidth="1" style="122" min="13" max="16"/>
    <col collapsed="1" width="10.83203125" customWidth="1" style="122" min="17" max="17"/>
    <col hidden="1" outlineLevel="1" width="10.83203125" customWidth="1" style="122" min="18" max="21"/>
    <col collapsed="1" width="10.83203125" customWidth="1" style="122" min="22" max="22"/>
    <col hidden="1" outlineLevel="1" width="10.83203125" customWidth="1" style="122" min="23" max="26"/>
    <col collapsed="1" width="10.83203125" customWidth="1" style="122" min="27" max="27"/>
    <col outlineLevel="1" width="10.83203125" customWidth="1" style="122" min="28" max="31"/>
    <col width="10.83203125" customWidth="1" style="122" min="32" max="32"/>
    <col outlineLevel="1" width="10.83203125" customWidth="1" style="122" min="33" max="36"/>
    <col width="10.83203125" customWidth="1" style="122" min="37" max="37"/>
    <col outlineLevel="1" width="10.83203125" customWidth="1" style="122" min="38" max="41"/>
    <col width="10.83203125" customWidth="1" style="122" min="42" max="16384"/>
  </cols>
  <sheetData>
    <row r="1" ht="10" customHeight="1"/>
    <row r="2" customFormat="1" s="122">
      <c r="A2" s="122" t="n"/>
      <c r="B2" s="10" t="inlineStr">
        <is>
          <t>Snap Inc. (SNAP)</t>
        </is>
      </c>
      <c r="C2" s="313" t="n"/>
      <c r="D2" s="314" t="n"/>
      <c r="E2" s="314" t="n"/>
      <c r="F2" s="315" t="n"/>
      <c r="G2" s="315" t="n"/>
      <c r="H2" s="315" t="n"/>
      <c r="I2" s="315" t="n"/>
      <c r="J2" s="315" t="n"/>
      <c r="K2" s="315" t="n"/>
      <c r="L2" s="315" t="n"/>
      <c r="M2" s="63" t="n"/>
      <c r="N2" s="63" t="n"/>
      <c r="O2" s="63" t="n"/>
      <c r="P2" s="63" t="n"/>
      <c r="Q2" s="63" t="n"/>
      <c r="R2" s="63" t="n"/>
      <c r="S2" s="63" t="n"/>
      <c r="T2" s="63" t="n"/>
      <c r="U2" s="63" t="n"/>
      <c r="V2" s="63" t="n"/>
      <c r="W2" s="63" t="n"/>
      <c r="X2" s="63" t="n"/>
      <c r="Y2" s="63" t="n"/>
      <c r="Z2" s="63" t="n"/>
      <c r="AA2" s="63" t="n"/>
      <c r="AB2" s="59" t="n"/>
      <c r="AC2" s="59" t="n"/>
      <c r="AD2" s="59" t="n"/>
      <c r="AE2" s="59" t="n"/>
      <c r="AF2" s="59" t="n"/>
      <c r="AG2" s="59" t="n"/>
      <c r="AH2" s="59" t="n"/>
      <c r="AI2" s="59" t="n"/>
      <c r="AJ2" s="59" t="n"/>
      <c r="AK2" s="59" t="n"/>
      <c r="AL2" s="59" t="n"/>
      <c r="AM2" s="59" t="n"/>
      <c r="AN2" s="59" t="n"/>
      <c r="AO2" s="59" t="n"/>
      <c r="AP2" s="59" t="n"/>
    </row>
    <row r="3" customFormat="1" s="122">
      <c r="A3" s="122" t="n"/>
      <c r="B3" s="14" t="inlineStr">
        <is>
          <t>Income Statement ($mm unless noted otherwise)</t>
        </is>
      </c>
      <c r="C3" s="314" t="n">
        <v>44256</v>
      </c>
      <c r="D3" s="65">
        <f>EOMONTH(C3,3)</f>
        <v/>
      </c>
      <c r="E3" s="65">
        <f>EOMONTH(D3,3)</f>
        <v/>
      </c>
      <c r="F3" s="65">
        <f>EOMONTH(E3,3)</f>
        <v/>
      </c>
      <c r="G3" s="65" t="n">
        <v>44531</v>
      </c>
      <c r="H3" s="65">
        <f>EOMONTH(F3,3)</f>
        <v/>
      </c>
      <c r="I3" s="65">
        <f>EOMONTH(H3,3)</f>
        <v/>
      </c>
      <c r="J3" s="65">
        <f>EOMONTH(I3,3)</f>
        <v/>
      </c>
      <c r="K3" s="65">
        <f>EOMONTH(J3,3)</f>
        <v/>
      </c>
      <c r="L3" s="65">
        <f>EOMONTH(G3,12)</f>
        <v/>
      </c>
      <c r="M3" s="65">
        <f>EOMONTH(K3,3)</f>
        <v/>
      </c>
      <c r="N3" s="65">
        <f>EOMONTH(M3,3)</f>
        <v/>
      </c>
      <c r="O3" s="65">
        <f>EOMONTH(N3,3)</f>
        <v/>
      </c>
      <c r="P3" s="65">
        <f>EOMONTH(O3,3)</f>
        <v/>
      </c>
      <c r="Q3" s="65">
        <f>EOMONTH(L3,12)</f>
        <v/>
      </c>
      <c r="R3" s="65">
        <f>EOMONTH(M3,12)</f>
        <v/>
      </c>
      <c r="S3" s="65">
        <f>EOMONTH(N3,12)</f>
        <v/>
      </c>
      <c r="T3" s="65">
        <f>EOMONTH(O3,12)</f>
        <v/>
      </c>
      <c r="U3" s="65">
        <f>EOMONTH(P3,12)</f>
        <v/>
      </c>
      <c r="V3" s="65">
        <f>EOMONTH(Q3,12)</f>
        <v/>
      </c>
      <c r="W3" s="65">
        <f>EOMONTH(R3,12)</f>
        <v/>
      </c>
      <c r="X3" s="65">
        <f>EOMONTH(S3,12)</f>
        <v/>
      </c>
      <c r="Y3" s="65">
        <f>EOMONTH(T3,12)</f>
        <v/>
      </c>
      <c r="Z3" s="65">
        <f>EOMONTH(U3,12)</f>
        <v/>
      </c>
      <c r="AA3" s="65">
        <f>EOMONTH(V3,12)</f>
        <v/>
      </c>
      <c r="AB3" s="66">
        <f>EOMONTH(Z3,3)</f>
        <v/>
      </c>
      <c r="AC3" s="66">
        <f>EOMONTH(AB3,3)</f>
        <v/>
      </c>
      <c r="AD3" s="66">
        <f>EOMONTH(AC3,3)</f>
        <v/>
      </c>
      <c r="AE3" s="66">
        <f>EOMONTH(AD3,3)</f>
        <v/>
      </c>
      <c r="AF3" s="66">
        <f>EOMONTH(AA3,12)</f>
        <v/>
      </c>
      <c r="AG3" s="66">
        <f>EOMONTH(AE3,3)</f>
        <v/>
      </c>
      <c r="AH3" s="66">
        <f>EOMONTH(AG3,3)</f>
        <v/>
      </c>
      <c r="AI3" s="66">
        <f>EOMONTH(AH3,3)</f>
        <v/>
      </c>
      <c r="AJ3" s="66">
        <f>EOMONTH(AI3,3)</f>
        <v/>
      </c>
      <c r="AK3" s="66">
        <f>EOMONTH(AF3,12)</f>
        <v/>
      </c>
      <c r="AL3" s="66">
        <f>EOMONTH(AJ3,3)</f>
        <v/>
      </c>
      <c r="AM3" s="66">
        <f>EOMONTH(AL3,3)</f>
        <v/>
      </c>
      <c r="AN3" s="66">
        <f>EOMONTH(AM3,3)</f>
        <v/>
      </c>
      <c r="AO3" s="66">
        <f>EOMONTH(AN3,3)</f>
        <v/>
      </c>
      <c r="AP3" s="66">
        <f>EOMONTH(AK3,12)</f>
        <v/>
      </c>
    </row>
    <row r="4" customFormat="1" s="122">
      <c r="A4" s="122" t="n"/>
      <c r="B4" s="14" t="n"/>
      <c r="C4" s="316" t="inlineStr">
        <is>
          <t>Q1-2021</t>
        </is>
      </c>
      <c r="D4" s="316">
        <f>CONCATENATE("Q2","-",RIGHT(C4,4))</f>
        <v/>
      </c>
      <c r="E4" s="316">
        <f>CONCATENATE("Q3","-",RIGHT(D4,4))</f>
        <v/>
      </c>
      <c r="F4" s="316">
        <f>CONCATENATE("Q4","-",RIGHT(E4,4))</f>
        <v/>
      </c>
      <c r="G4" s="381" t="inlineStr">
        <is>
          <t>FY2021A</t>
        </is>
      </c>
      <c r="H4" s="316" t="inlineStr">
        <is>
          <t>Q1-2022</t>
        </is>
      </c>
      <c r="I4" s="316">
        <f>CONCATENATE("Q2","-",RIGHT(H4,4))</f>
        <v/>
      </c>
      <c r="J4" s="316">
        <f>CONCATENATE("Q3","-",RIGHT(I4,4))</f>
        <v/>
      </c>
      <c r="K4" s="316">
        <f>CONCATENATE("Q4","-",RIGHT(J4,4))</f>
        <v/>
      </c>
      <c r="L4" s="317" t="inlineStr">
        <is>
          <t>FY2022A</t>
        </is>
      </c>
      <c r="M4" s="318" t="inlineStr">
        <is>
          <t>Q1-2023</t>
        </is>
      </c>
      <c r="N4" s="318" t="inlineStr">
        <is>
          <t>Q2-2023</t>
        </is>
      </c>
      <c r="O4" s="318" t="inlineStr">
        <is>
          <t>Q3-2023</t>
        </is>
      </c>
      <c r="P4" s="318" t="inlineStr">
        <is>
          <t>Q4-2023</t>
        </is>
      </c>
      <c r="Q4" s="319" t="inlineStr">
        <is>
          <t>FY2023A</t>
        </is>
      </c>
      <c r="R4" s="316" t="inlineStr">
        <is>
          <t>Q1-2024</t>
        </is>
      </c>
      <c r="S4" s="316">
        <f>CONCATENATE("Q2","-",RIGHT(R4,4))</f>
        <v/>
      </c>
      <c r="T4" s="316">
        <f>CONCATENATE("Q3","-",RIGHT(S4,4))</f>
        <v/>
      </c>
      <c r="U4" s="316">
        <f>CONCATENATE("Q4","-",RIGHT(T4,4))</f>
        <v/>
      </c>
      <c r="V4" s="317" t="inlineStr">
        <is>
          <t>FY2024A</t>
        </is>
      </c>
      <c r="W4" s="316" t="inlineStr">
        <is>
          <t>Q1-2025</t>
        </is>
      </c>
      <c r="X4" s="316">
        <f>CONCATENATE("Q2","-",RIGHT(W4,4))</f>
        <v/>
      </c>
      <c r="Y4" s="316">
        <f>CONCATENATE("Q3","-",RIGHT(X4,4))</f>
        <v/>
      </c>
      <c r="Z4" s="316">
        <f>CONCATENATE("Q4","-",RIGHT(Y4,4))</f>
        <v/>
      </c>
      <c r="AA4" s="317" t="inlineStr">
        <is>
          <t>FY2025A</t>
        </is>
      </c>
      <c r="AB4" s="321" t="inlineStr">
        <is>
          <t>Q1-2026</t>
        </is>
      </c>
      <c r="AC4" s="321">
        <f>CONCATENATE("Q2","-",RIGHT(AB4,4))</f>
        <v/>
      </c>
      <c r="AD4" s="321">
        <f>CONCATENATE("Q3","-",RIGHT(AC4,4))</f>
        <v/>
      </c>
      <c r="AE4" s="321">
        <f>CONCATENATE("Q4","-",RIGHT(AD4,4))</f>
        <v/>
      </c>
      <c r="AF4" s="322" t="inlineStr">
        <is>
          <t>FY2026E</t>
        </is>
      </c>
      <c r="AG4" s="321" t="inlineStr">
        <is>
          <t>Q1-2027</t>
        </is>
      </c>
      <c r="AH4" s="321">
        <f>CONCATENATE("Q2","-",RIGHT(AG4,4))</f>
        <v/>
      </c>
      <c r="AI4" s="321">
        <f>CONCATENATE("Q3","-",RIGHT(AH4,4))</f>
        <v/>
      </c>
      <c r="AJ4" s="321">
        <f>CONCATENATE("Q4","-",RIGHT(AI4,4))</f>
        <v/>
      </c>
      <c r="AK4" s="322" t="inlineStr">
        <is>
          <t>FY2027E</t>
        </is>
      </c>
      <c r="AL4" s="321" t="inlineStr">
        <is>
          <t>Q1-2028</t>
        </is>
      </c>
      <c r="AM4" s="321">
        <f>CONCATENATE("Q2","-",RIGHT(AL4,4))</f>
        <v/>
      </c>
      <c r="AN4" s="321">
        <f>CONCATENATE("Q3","-",RIGHT(AM4,4))</f>
        <v/>
      </c>
      <c r="AO4" s="321">
        <f>CONCATENATE("Q4","-",RIGHT(AN4,4))</f>
        <v/>
      </c>
      <c r="AP4" s="73" t="inlineStr">
        <is>
          <t>FY2028E</t>
        </is>
      </c>
    </row>
    <row r="5" customFormat="1" s="122">
      <c r="A5" s="122" t="n"/>
      <c r="B5" s="18" t="n"/>
      <c r="C5" s="18" t="n"/>
      <c r="D5" s="18" t="n"/>
      <c r="E5" s="18" t="n"/>
      <c r="F5" s="18" t="n"/>
      <c r="G5" s="18" t="n"/>
      <c r="H5" s="18" t="n"/>
      <c r="I5" s="18" t="n"/>
      <c r="J5" s="32" t="n"/>
      <c r="K5" s="18" t="n"/>
      <c r="L5" s="18" t="n"/>
      <c r="M5" s="18" t="n"/>
      <c r="N5" s="18" t="n"/>
      <c r="O5" s="18" t="n"/>
      <c r="P5" s="18" t="n"/>
      <c r="Q5" s="18" t="n"/>
      <c r="R5" s="18" t="n"/>
      <c r="S5" s="18" t="n"/>
      <c r="T5" s="18" t="n"/>
      <c r="U5" s="18" t="n"/>
      <c r="V5" s="18" t="n"/>
      <c r="W5" s="18" t="n"/>
      <c r="X5" s="18" t="n"/>
      <c r="Y5" s="18" t="n"/>
      <c r="Z5" s="18" t="n"/>
      <c r="AA5" s="18" t="n"/>
      <c r="AB5" s="18" t="n"/>
      <c r="AC5" s="18" t="n"/>
      <c r="AD5" s="18" t="n"/>
      <c r="AE5" s="18" t="n"/>
      <c r="AF5" s="18" t="n"/>
      <c r="AG5" s="18" t="n"/>
      <c r="AH5" s="18" t="n"/>
      <c r="AI5" s="18" t="n"/>
      <c r="AJ5" s="18" t="n"/>
      <c r="AK5" s="18" t="n"/>
      <c r="AL5" s="18" t="n"/>
      <c r="AM5" s="18" t="n"/>
      <c r="AN5" s="18" t="n"/>
      <c r="AO5" s="18" t="n"/>
      <c r="AP5" s="18" t="n"/>
    </row>
    <row r="6" customFormat="1" s="122">
      <c r="A6" s="122" t="n"/>
      <c r="B6" s="122" t="n"/>
      <c r="C6" s="122" t="n"/>
      <c r="D6" s="122" t="n"/>
      <c r="E6" s="122" t="n"/>
      <c r="F6" s="122" t="n"/>
      <c r="G6" s="115" t="n"/>
      <c r="H6" s="122" t="n"/>
      <c r="I6" s="122" t="n"/>
      <c r="J6" s="122" t="n"/>
      <c r="K6" s="122" t="n"/>
      <c r="L6" s="115" t="n"/>
      <c r="M6" s="122" t="n"/>
      <c r="N6" s="122" t="n"/>
      <c r="O6" s="122" t="n"/>
      <c r="P6" s="122" t="n"/>
      <c r="Q6" s="115" t="n"/>
      <c r="R6" s="122" t="n"/>
      <c r="S6" s="122" t="n"/>
      <c r="T6" s="122" t="n"/>
      <c r="U6" s="122" t="n"/>
      <c r="V6" s="115" t="n"/>
      <c r="W6" s="122" t="n"/>
      <c r="X6" s="122" t="n"/>
      <c r="Y6" s="122" t="n"/>
      <c r="Z6" s="122" t="n"/>
      <c r="AA6" s="75" t="n"/>
      <c r="AB6" s="122" t="n"/>
      <c r="AC6" s="122" t="n"/>
      <c r="AD6" s="122" t="n"/>
      <c r="AE6" s="122" t="n"/>
      <c r="AF6" s="115" t="n"/>
      <c r="AG6" s="122" t="n"/>
      <c r="AH6" s="122" t="n"/>
      <c r="AI6" s="122" t="n"/>
      <c r="AJ6" s="122" t="n"/>
      <c r="AK6" s="115" t="n"/>
      <c r="AL6" s="122" t="n"/>
      <c r="AM6" s="122" t="n"/>
      <c r="AN6" s="122" t="n"/>
      <c r="AO6" s="122" t="n"/>
      <c r="AP6" s="115" t="n"/>
    </row>
    <row r="7" customFormat="1" s="78">
      <c r="A7" s="78" t="n"/>
      <c r="B7" s="382" t="inlineStr">
        <is>
          <t>Total Revenue</t>
        </is>
      </c>
      <c r="C7" s="383">
        <f>'Revenue Build '!C42</f>
        <v/>
      </c>
      <c r="D7" s="383">
        <f>'Revenue Build '!D42</f>
        <v/>
      </c>
      <c r="E7" s="383">
        <f>'Revenue Build '!E42</f>
        <v/>
      </c>
      <c r="F7" s="383">
        <f>'Revenue Build '!F42</f>
        <v/>
      </c>
      <c r="G7" s="384">
        <f>'Revenue Build '!G42</f>
        <v/>
      </c>
      <c r="H7" s="383">
        <f>'Revenue Build '!H42</f>
        <v/>
      </c>
      <c r="I7" s="383">
        <f>'Revenue Build '!I42</f>
        <v/>
      </c>
      <c r="J7" s="383">
        <f>'Revenue Build '!J42</f>
        <v/>
      </c>
      <c r="K7" s="383">
        <f>'Revenue Build '!K42</f>
        <v/>
      </c>
      <c r="L7" s="384">
        <f>'Revenue Build '!L42</f>
        <v/>
      </c>
      <c r="M7" s="383">
        <f>'Revenue Build '!M42</f>
        <v/>
      </c>
      <c r="N7" s="383">
        <f>'Revenue Build '!N42</f>
        <v/>
      </c>
      <c r="O7" s="383">
        <f>'Revenue Build '!O42</f>
        <v/>
      </c>
      <c r="P7" s="383">
        <f>'Revenue Build '!P42</f>
        <v/>
      </c>
      <c r="Q7" s="384">
        <f>'Revenue Build '!Q42</f>
        <v/>
      </c>
      <c r="R7" s="383">
        <f>'Revenue Build '!R42</f>
        <v/>
      </c>
      <c r="S7" s="383">
        <f>'Revenue Build '!S42</f>
        <v/>
      </c>
      <c r="T7" s="383">
        <f>'Revenue Build '!T42</f>
        <v/>
      </c>
      <c r="U7" s="383">
        <f>'Revenue Build '!U42</f>
        <v/>
      </c>
      <c r="V7" s="384">
        <f>'Revenue Build '!V42</f>
        <v/>
      </c>
      <c r="W7" s="383">
        <f>'Revenue Build '!W42</f>
        <v/>
      </c>
      <c r="X7" s="383">
        <f>'Revenue Build '!X42</f>
        <v/>
      </c>
      <c r="Y7" s="383">
        <f>'Revenue Build '!Y42</f>
        <v/>
      </c>
      <c r="Z7" s="383">
        <f>'Revenue Build '!Z42</f>
        <v/>
      </c>
      <c r="AA7" s="385">
        <f>'Revenue Build '!AA42</f>
        <v/>
      </c>
      <c r="AB7" s="383">
        <f>'Revenue Build '!AB42</f>
        <v/>
      </c>
      <c r="AC7" s="383">
        <f>'Revenue Build '!AC42</f>
        <v/>
      </c>
      <c r="AD7" s="383">
        <f>'Revenue Build '!AD42</f>
        <v/>
      </c>
      <c r="AE7" s="383">
        <f>'Revenue Build '!AE42</f>
        <v/>
      </c>
      <c r="AF7" s="384">
        <f>'Revenue Build '!AF42</f>
        <v/>
      </c>
      <c r="AG7" s="383">
        <f>'Revenue Build '!AG42</f>
        <v/>
      </c>
      <c r="AH7" s="383">
        <f>'Revenue Build '!AH42</f>
        <v/>
      </c>
      <c r="AI7" s="383">
        <f>'Revenue Build '!AI42</f>
        <v/>
      </c>
      <c r="AJ7" s="383">
        <f>'Revenue Build '!AJ42</f>
        <v/>
      </c>
      <c r="AK7" s="384">
        <f>'Revenue Build '!AK42</f>
        <v/>
      </c>
      <c r="AL7" s="383">
        <f>'Revenue Build '!AL42</f>
        <v/>
      </c>
      <c r="AM7" s="383">
        <f>'Revenue Build '!AM42</f>
        <v/>
      </c>
      <c r="AN7" s="383">
        <f>'Revenue Build '!AN42</f>
        <v/>
      </c>
      <c r="AO7" s="383">
        <f>'Revenue Build '!AO42</f>
        <v/>
      </c>
      <c r="AP7" s="384">
        <f>'Revenue Build '!AP42</f>
        <v/>
      </c>
    </row>
    <row r="8" customFormat="1" s="84">
      <c r="A8" s="84" t="n"/>
      <c r="B8" s="372" t="inlineStr">
        <is>
          <t>Q/Q Total Revenue growth, %</t>
        </is>
      </c>
      <c r="C8" s="373" t="n"/>
      <c r="D8" s="374">
        <f>D7/C7-1</f>
        <v/>
      </c>
      <c r="E8" s="374">
        <f>E7/D7-1</f>
        <v/>
      </c>
      <c r="F8" s="374">
        <f>F7/E7-1</f>
        <v/>
      </c>
      <c r="G8" s="375" t="n"/>
      <c r="H8" s="374">
        <f>H7/F7-1</f>
        <v/>
      </c>
      <c r="I8" s="374">
        <f>I7/G7-1</f>
        <v/>
      </c>
      <c r="J8" s="374">
        <f>J7/H7-1</f>
        <v/>
      </c>
      <c r="K8" s="374">
        <f>K7/I7-1</f>
        <v/>
      </c>
      <c r="L8" s="375" t="n"/>
      <c r="M8" s="374">
        <f>M7/K7-1</f>
        <v/>
      </c>
      <c r="N8" s="374">
        <f>N7/L7-1</f>
        <v/>
      </c>
      <c r="O8" s="374">
        <f>O7/M7-1</f>
        <v/>
      </c>
      <c r="P8" s="374">
        <f>P7/N7-1</f>
        <v/>
      </c>
      <c r="Q8" s="375" t="n"/>
      <c r="R8" s="374">
        <f>R7/P7-1</f>
        <v/>
      </c>
      <c r="S8" s="374">
        <f>S7/Q7-1</f>
        <v/>
      </c>
      <c r="T8" s="374">
        <f>T7/R7-1</f>
        <v/>
      </c>
      <c r="U8" s="374">
        <f>U7/S7-1</f>
        <v/>
      </c>
      <c r="V8" s="375" t="n"/>
      <c r="W8" s="374">
        <f>W7/U7-1</f>
        <v/>
      </c>
      <c r="X8" s="374">
        <f>X7/V7-1</f>
        <v/>
      </c>
      <c r="Y8" s="374">
        <f>Y7/W7-1</f>
        <v/>
      </c>
      <c r="Z8" s="374">
        <f>Z7/X7-1</f>
        <v/>
      </c>
      <c r="AA8" s="376" t="n"/>
      <c r="AB8" s="374">
        <f>AB7/Z7-1</f>
        <v/>
      </c>
      <c r="AC8" s="374">
        <f>AC7/AA7-1</f>
        <v/>
      </c>
      <c r="AD8" s="374">
        <f>AD7/AB7-1</f>
        <v/>
      </c>
      <c r="AE8" s="374">
        <f>AE7/AC7-1</f>
        <v/>
      </c>
      <c r="AF8" s="156" t="n"/>
      <c r="AG8" s="374">
        <f>AG7/AE7-1</f>
        <v/>
      </c>
      <c r="AH8" s="374">
        <f>AH7/AF7-1</f>
        <v/>
      </c>
      <c r="AI8" s="374">
        <f>AI7/AG7-1</f>
        <v/>
      </c>
      <c r="AJ8" s="374">
        <f>AJ7/AH7-1</f>
        <v/>
      </c>
      <c r="AK8" s="156" t="n"/>
      <c r="AL8" s="374">
        <f>AL7/AJ7-1</f>
        <v/>
      </c>
      <c r="AM8" s="374">
        <f>AM7/AK7-1</f>
        <v/>
      </c>
      <c r="AN8" s="374">
        <f>AN7/AL7-1</f>
        <v/>
      </c>
      <c r="AO8" s="374">
        <f>AO7/AM7-1</f>
        <v/>
      </c>
      <c r="AP8" s="156" t="n"/>
    </row>
    <row r="9" customFormat="1" s="122">
      <c r="A9" s="122" t="n"/>
      <c r="B9" s="372" t="inlineStr">
        <is>
          <t>Y/Y Total Revenue growth, %</t>
        </is>
      </c>
      <c r="C9" s="377" t="n"/>
      <c r="D9" s="377" t="n"/>
      <c r="E9" s="377" t="n"/>
      <c r="F9" s="377" t="n"/>
      <c r="G9" s="378" t="n"/>
      <c r="H9" s="374">
        <f>H7/C7-1</f>
        <v/>
      </c>
      <c r="I9" s="374">
        <f>I7/D7-1</f>
        <v/>
      </c>
      <c r="J9" s="374">
        <f>J7/E7-1</f>
        <v/>
      </c>
      <c r="K9" s="374">
        <f>K7/F7-1</f>
        <v/>
      </c>
      <c r="L9" s="338">
        <f>L7/G7-1</f>
        <v/>
      </c>
      <c r="M9" s="374">
        <f>M7/H7-1</f>
        <v/>
      </c>
      <c r="N9" s="374">
        <f>N7/I7-1</f>
        <v/>
      </c>
      <c r="O9" s="374">
        <f>O7/J7-1</f>
        <v/>
      </c>
      <c r="P9" s="374">
        <f>P7/K7-1</f>
        <v/>
      </c>
      <c r="Q9" s="338">
        <f>Q7/L7-1</f>
        <v/>
      </c>
      <c r="R9" s="374">
        <f>R7/M7-1</f>
        <v/>
      </c>
      <c r="S9" s="374">
        <f>S7/N7-1</f>
        <v/>
      </c>
      <c r="T9" s="374">
        <f>T7/O7-1</f>
        <v/>
      </c>
      <c r="U9" s="374">
        <f>U7/P7-1</f>
        <v/>
      </c>
      <c r="V9" s="338">
        <f>V7/Q7-1</f>
        <v/>
      </c>
      <c r="W9" s="374">
        <f>W7/R7-1</f>
        <v/>
      </c>
      <c r="X9" s="374">
        <f>X7/S7-1</f>
        <v/>
      </c>
      <c r="Y9" s="374">
        <f>Y7/T7-1</f>
        <v/>
      </c>
      <c r="Z9" s="374">
        <f>Z7/U7-1</f>
        <v/>
      </c>
      <c r="AA9" s="339">
        <f>AA7/V7-1</f>
        <v/>
      </c>
      <c r="AB9" s="374">
        <f>AB7/W7-1</f>
        <v/>
      </c>
      <c r="AC9" s="374">
        <f>AC7/X7-1</f>
        <v/>
      </c>
      <c r="AD9" s="374">
        <f>AD7/Y7-1</f>
        <v/>
      </c>
      <c r="AE9" s="374">
        <f>AE7/Z7-1</f>
        <v/>
      </c>
      <c r="AF9" s="338">
        <f>AF7/AA7-1</f>
        <v/>
      </c>
      <c r="AG9" s="374">
        <f>AG7/AB7-1</f>
        <v/>
      </c>
      <c r="AH9" s="374">
        <f>AH7/AC7-1</f>
        <v/>
      </c>
      <c r="AI9" s="374">
        <f>AI7/AD7-1</f>
        <v/>
      </c>
      <c r="AJ9" s="374">
        <f>AJ7/AE7-1</f>
        <v/>
      </c>
      <c r="AK9" s="338">
        <f>AK7/AF7-1</f>
        <v/>
      </c>
      <c r="AL9" s="374">
        <f>AL7/AG7-1</f>
        <v/>
      </c>
      <c r="AM9" s="374">
        <f>AM7/AH7-1</f>
        <v/>
      </c>
      <c r="AN9" s="374">
        <f>AN7/AI7-1</f>
        <v/>
      </c>
      <c r="AO9" s="374">
        <f>AO7/AJ7-1</f>
        <v/>
      </c>
      <c r="AP9" s="338">
        <f>AP7/AK7-1</f>
        <v/>
      </c>
    </row>
    <row r="10" customFormat="1" s="122">
      <c r="A10" s="122" t="n"/>
      <c r="B10" s="372" t="n"/>
      <c r="C10" s="377" t="n"/>
      <c r="D10" s="377" t="n"/>
      <c r="E10" s="377" t="n"/>
      <c r="F10" s="377" t="n"/>
      <c r="G10" s="378" t="n"/>
      <c r="H10" s="377" t="n"/>
      <c r="I10" s="377" t="n"/>
      <c r="J10" s="377" t="n"/>
      <c r="K10" s="377" t="n"/>
      <c r="L10" s="378" t="n"/>
      <c r="M10" s="377" t="n"/>
      <c r="N10" s="377" t="n"/>
      <c r="O10" s="377" t="n"/>
      <c r="P10" s="377" t="n"/>
      <c r="Q10" s="378" t="n"/>
      <c r="R10" s="377" t="n"/>
      <c r="S10" s="377" t="n"/>
      <c r="T10" s="377" t="n"/>
      <c r="U10" s="377" t="n"/>
      <c r="V10" s="378" t="n"/>
      <c r="W10" s="377" t="n"/>
      <c r="X10" s="377" t="n"/>
      <c r="Y10" s="377" t="n"/>
      <c r="Z10" s="377" t="n"/>
      <c r="AA10" s="386" t="n"/>
      <c r="AC10" s="122" t="n"/>
      <c r="AD10" s="122" t="n"/>
      <c r="AE10" s="122" t="n"/>
      <c r="AF10" s="115" t="n"/>
      <c r="AG10" s="122" t="n"/>
      <c r="AH10" s="122" t="n"/>
      <c r="AI10" s="122" t="n"/>
      <c r="AJ10" s="122" t="n"/>
      <c r="AK10" s="115" t="n"/>
      <c r="AL10" s="122" t="n"/>
      <c r="AM10" s="122" t="n"/>
      <c r="AN10" s="122" t="n"/>
      <c r="AO10" s="122" t="n"/>
      <c r="AP10" s="115" t="n"/>
    </row>
    <row r="11" customFormat="1" s="122">
      <c r="A11" s="122" t="n"/>
      <c r="B11" s="323" t="inlineStr">
        <is>
          <t>Cost of Revenue</t>
        </is>
      </c>
      <c r="C11" s="357" t="n">
        <v>412.601</v>
      </c>
      <c r="D11" s="357" t="n">
        <v>445.021</v>
      </c>
      <c r="E11" s="357" t="n">
        <v>443.473</v>
      </c>
      <c r="F11" s="387">
        <f>+G11-SUM(C11,D11,E11)</f>
        <v/>
      </c>
      <c r="G11" s="388" t="n">
        <v>1750.246</v>
      </c>
      <c r="H11" s="357" t="n">
        <v>420.897</v>
      </c>
      <c r="I11" s="357" t="n">
        <v>446.377</v>
      </c>
      <c r="J11" s="357" t="n">
        <v>466.757</v>
      </c>
      <c r="K11" s="387">
        <f>+L11-SUM(H11,I11,J11)</f>
        <v/>
      </c>
      <c r="L11" s="388" t="n">
        <v>1815.342</v>
      </c>
      <c r="M11" s="357" t="n">
        <v>439.986</v>
      </c>
      <c r="N11" s="357" t="n">
        <v>496.874</v>
      </c>
      <c r="O11" s="357" t="n">
        <v>555.753</v>
      </c>
      <c r="P11" s="387">
        <f>+Q11-SUM(M11,N11,O11)</f>
        <v/>
      </c>
      <c r="Q11" s="388" t="n">
        <v>2114.117</v>
      </c>
      <c r="R11" s="357" t="n">
        <v>574.749</v>
      </c>
      <c r="S11" s="357" t="n">
        <v>588.921</v>
      </c>
      <c r="T11" s="357" t="n">
        <v>638.907</v>
      </c>
      <c r="U11" s="387">
        <f>+V11-SUM(R11,S11,T11)</f>
        <v/>
      </c>
      <c r="V11" s="388" t="n">
        <v>2474.237</v>
      </c>
      <c r="W11" s="357" t="n">
        <v>639.579</v>
      </c>
      <c r="X11" s="357" t="n">
        <v>653.333</v>
      </c>
      <c r="Y11" s="357" t="n">
        <v>674.22</v>
      </c>
      <c r="Z11" s="387">
        <f>+AA11-SUM(W11,X11,Y11)</f>
        <v/>
      </c>
      <c r="AA11" s="389" t="n">
        <v>2669.575</v>
      </c>
      <c r="AC11" s="122" t="n"/>
      <c r="AD11" s="122" t="n"/>
      <c r="AE11" s="122" t="n"/>
      <c r="AF11" s="115" t="n"/>
      <c r="AG11" s="122" t="n"/>
      <c r="AH11" s="122" t="n"/>
      <c r="AI11" s="122" t="n"/>
      <c r="AJ11" s="122" t="n"/>
      <c r="AK11" s="115" t="n"/>
      <c r="AL11" s="122" t="n"/>
      <c r="AM11" s="122" t="n"/>
      <c r="AN11" s="122" t="n"/>
      <c r="AO11" s="122" t="n"/>
      <c r="AP11" s="115" t="n"/>
    </row>
    <row r="12" customFormat="1" s="78">
      <c r="A12" s="78" t="n"/>
      <c r="B12" s="390" t="inlineStr">
        <is>
          <t>Gross Profit</t>
        </is>
      </c>
      <c r="C12" s="391">
        <f>C7-C11</f>
        <v/>
      </c>
      <c r="D12" s="391">
        <f>D7-D11</f>
        <v/>
      </c>
      <c r="E12" s="391">
        <f>E7-E11</f>
        <v/>
      </c>
      <c r="F12" s="391">
        <f>F7-F11</f>
        <v/>
      </c>
      <c r="G12" s="392">
        <f>G7-G11</f>
        <v/>
      </c>
      <c r="H12" s="391">
        <f>H7-H11</f>
        <v/>
      </c>
      <c r="I12" s="391">
        <f>I7-I11</f>
        <v/>
      </c>
      <c r="J12" s="391">
        <f>J7-J11</f>
        <v/>
      </c>
      <c r="K12" s="391">
        <f>K7-K11</f>
        <v/>
      </c>
      <c r="L12" s="392">
        <f>L7-L11</f>
        <v/>
      </c>
      <c r="M12" s="391">
        <f>M7-M11</f>
        <v/>
      </c>
      <c r="N12" s="391">
        <f>N7-N11</f>
        <v/>
      </c>
      <c r="O12" s="391">
        <f>O7-O11</f>
        <v/>
      </c>
      <c r="P12" s="391">
        <f>P7-P11</f>
        <v/>
      </c>
      <c r="Q12" s="392">
        <f>Q7-Q11</f>
        <v/>
      </c>
      <c r="R12" s="391">
        <f>R7-R11</f>
        <v/>
      </c>
      <c r="S12" s="391">
        <f>S7-S11</f>
        <v/>
      </c>
      <c r="T12" s="391">
        <f>T7-T11</f>
        <v/>
      </c>
      <c r="U12" s="391">
        <f>U7-U11</f>
        <v/>
      </c>
      <c r="V12" s="392">
        <f>V7-V11</f>
        <v/>
      </c>
      <c r="W12" s="391">
        <f>W7-W11</f>
        <v/>
      </c>
      <c r="X12" s="391">
        <f>X7-X11</f>
        <v/>
      </c>
      <c r="Y12" s="391">
        <f>Y7-Y11</f>
        <v/>
      </c>
      <c r="Z12" s="391">
        <f>Z7-Z11</f>
        <v/>
      </c>
      <c r="AA12" s="393">
        <f>AA7-AA11</f>
        <v/>
      </c>
      <c r="AB12" s="52">
        <f>AB7*AB13</f>
        <v/>
      </c>
      <c r="AC12" s="52">
        <f>AC7*AC13</f>
        <v/>
      </c>
      <c r="AD12" s="52">
        <f>AD7*AD13</f>
        <v/>
      </c>
      <c r="AE12" s="52">
        <f>AE7*AE13</f>
        <v/>
      </c>
      <c r="AF12" s="123">
        <f>SUM(AB12:AE12)</f>
        <v/>
      </c>
      <c r="AG12" s="52">
        <f>AG7*AG13</f>
        <v/>
      </c>
      <c r="AH12" s="52">
        <f>AH7*AH13</f>
        <v/>
      </c>
      <c r="AI12" s="52">
        <f>AI7*AI13</f>
        <v/>
      </c>
      <c r="AJ12" s="52">
        <f>AJ7*AJ13</f>
        <v/>
      </c>
      <c r="AK12" s="123">
        <f>SUM(AG12:AJ12)</f>
        <v/>
      </c>
      <c r="AL12" s="52">
        <f>AL7*AL13</f>
        <v/>
      </c>
      <c r="AM12" s="52">
        <f>AM7*AM13</f>
        <v/>
      </c>
      <c r="AN12" s="52">
        <f>AN7*AN13</f>
        <v/>
      </c>
      <c r="AO12" s="52">
        <f>AO7*AO13</f>
        <v/>
      </c>
      <c r="AP12" s="123">
        <f>SUM(AL12:AO12)</f>
        <v/>
      </c>
    </row>
    <row r="13" customFormat="1" s="122">
      <c r="A13" s="122" t="n"/>
      <c r="B13" s="336" t="inlineStr">
        <is>
          <t>Gross Margin, %</t>
        </is>
      </c>
      <c r="C13" s="394">
        <f>C12/C7</f>
        <v/>
      </c>
      <c r="D13" s="394">
        <f>D12/D7</f>
        <v/>
      </c>
      <c r="E13" s="394">
        <f>E12/E7</f>
        <v/>
      </c>
      <c r="F13" s="394">
        <f>F12/F7</f>
        <v/>
      </c>
      <c r="G13" s="395">
        <f>G12/G7</f>
        <v/>
      </c>
      <c r="H13" s="394">
        <f>H12/H7</f>
        <v/>
      </c>
      <c r="I13" s="394">
        <f>I12/I7</f>
        <v/>
      </c>
      <c r="J13" s="394">
        <f>J12/J7</f>
        <v/>
      </c>
      <c r="K13" s="394">
        <f>K12/K7</f>
        <v/>
      </c>
      <c r="L13" s="395">
        <f>L12/L7</f>
        <v/>
      </c>
      <c r="M13" s="394">
        <f>M12/M7</f>
        <v/>
      </c>
      <c r="N13" s="394">
        <f>N12/N7</f>
        <v/>
      </c>
      <c r="O13" s="394">
        <f>O12/O7</f>
        <v/>
      </c>
      <c r="P13" s="394">
        <f>P12/P7</f>
        <v/>
      </c>
      <c r="Q13" s="395">
        <f>Q12/Q7</f>
        <v/>
      </c>
      <c r="R13" s="394">
        <f>R12/R7</f>
        <v/>
      </c>
      <c r="S13" s="394">
        <f>S12/S7</f>
        <v/>
      </c>
      <c r="T13" s="394">
        <f>T12/T7</f>
        <v/>
      </c>
      <c r="U13" s="394">
        <f>U12/U7</f>
        <v/>
      </c>
      <c r="V13" s="395">
        <f>V12/V7</f>
        <v/>
      </c>
      <c r="W13" s="394">
        <f>W12/W7</f>
        <v/>
      </c>
      <c r="X13" s="394">
        <f>X12/X7</f>
        <v/>
      </c>
      <c r="Y13" s="394">
        <f>Y12/Y7</f>
        <v/>
      </c>
      <c r="Z13" s="394">
        <f>Z12/Z7</f>
        <v/>
      </c>
      <c r="AA13" s="396">
        <f>AA12/AA7</f>
        <v/>
      </c>
      <c r="AB13" s="397" t="n">
        <v>0.55</v>
      </c>
      <c r="AC13" s="398" t="n">
        <v>0.55</v>
      </c>
      <c r="AD13" s="398" t="n">
        <v>0.55</v>
      </c>
      <c r="AE13" s="398" t="n">
        <v>0.55</v>
      </c>
      <c r="AF13" s="399">
        <f>AF12/AF7</f>
        <v/>
      </c>
      <c r="AG13" s="398" t="n">
        <v>0.55</v>
      </c>
      <c r="AH13" s="398" t="n">
        <v>0.55</v>
      </c>
      <c r="AI13" s="398" t="n">
        <v>0.55</v>
      </c>
      <c r="AJ13" s="398" t="n">
        <v>0.55</v>
      </c>
      <c r="AK13" s="399">
        <f>AK12/AK7</f>
        <v/>
      </c>
      <c r="AL13" s="398" t="n">
        <v>0.55</v>
      </c>
      <c r="AM13" s="398" t="n">
        <v>0.55</v>
      </c>
      <c r="AN13" s="398" t="n">
        <v>0.55</v>
      </c>
      <c r="AO13" s="398" t="n">
        <v>0.55</v>
      </c>
      <c r="AP13" s="399">
        <f>AP12/AP7</f>
        <v/>
      </c>
    </row>
    <row r="14" customFormat="1" s="122">
      <c r="A14" s="122" t="n"/>
      <c r="B14" s="336" t="n"/>
      <c r="C14" s="122" t="n"/>
      <c r="D14" s="337" t="n"/>
      <c r="E14" s="337" t="n"/>
      <c r="F14" s="337" t="n"/>
      <c r="G14" s="338" t="n"/>
      <c r="H14" s="337" t="n"/>
      <c r="I14" s="337" t="n"/>
      <c r="J14" s="337" t="n"/>
      <c r="K14" s="337" t="n"/>
      <c r="L14" s="338" t="n"/>
      <c r="M14" s="337" t="n"/>
      <c r="N14" s="337" t="n"/>
      <c r="O14" s="337" t="n"/>
      <c r="P14" s="337" t="n"/>
      <c r="Q14" s="338" t="n"/>
      <c r="R14" s="337" t="n"/>
      <c r="S14" s="337" t="n"/>
      <c r="T14" s="337" t="n"/>
      <c r="U14" s="337" t="n"/>
      <c r="V14" s="338" t="n"/>
      <c r="W14" s="337" t="n"/>
      <c r="X14" s="337" t="n"/>
      <c r="Y14" s="337" t="n"/>
      <c r="Z14" s="337" t="n"/>
      <c r="AA14" s="339" t="n"/>
      <c r="AB14" s="122" t="n"/>
      <c r="AC14" s="122" t="n"/>
      <c r="AD14" s="122" t="n"/>
      <c r="AE14" s="122" t="n"/>
      <c r="AF14" s="115" t="n"/>
      <c r="AG14" s="122" t="n"/>
      <c r="AH14" s="122" t="n"/>
      <c r="AI14" s="122" t="n"/>
      <c r="AJ14" s="122" t="n"/>
      <c r="AK14" s="115" t="n"/>
      <c r="AL14" s="122" t="n"/>
      <c r="AM14" s="122" t="n"/>
      <c r="AN14" s="122" t="n"/>
      <c r="AO14" s="122" t="n"/>
      <c r="AP14" s="115" t="n"/>
    </row>
    <row r="15" customFormat="1" s="122">
      <c r="A15" s="122" t="n"/>
      <c r="B15" s="400" t="inlineStr">
        <is>
          <t xml:space="preserve">Research &amp; Development </t>
        </is>
      </c>
      <c r="C15" s="401" t="n">
        <v>348.58</v>
      </c>
      <c r="D15" s="401" t="n">
        <v>370.671</v>
      </c>
      <c r="E15" s="401" t="n">
        <v>412.021</v>
      </c>
      <c r="F15" s="387">
        <f>+G15-SUM(C15,D15,E15)</f>
        <v/>
      </c>
      <c r="G15" s="402" t="n">
        <v>1565.467</v>
      </c>
      <c r="H15" s="401" t="n">
        <v>455.563</v>
      </c>
      <c r="I15" s="401" t="n">
        <v>505.037</v>
      </c>
      <c r="J15" s="401" t="n">
        <v>564.258</v>
      </c>
      <c r="K15" s="387">
        <f>+L15-SUM(H15,I15,J15)</f>
        <v/>
      </c>
      <c r="L15" s="402" t="n">
        <v>2109.8</v>
      </c>
      <c r="M15" s="401" t="n">
        <v>455.112</v>
      </c>
      <c r="N15" s="401" t="n">
        <v>477.663</v>
      </c>
      <c r="O15" s="401" t="n">
        <v>494.559</v>
      </c>
      <c r="P15" s="387">
        <f>+Q15-SUM(M15,N15,O15)</f>
        <v/>
      </c>
      <c r="Q15" s="402" t="n">
        <v>1910.862</v>
      </c>
      <c r="R15" s="401" t="n">
        <v>449.759</v>
      </c>
      <c r="S15" s="401" t="n">
        <v>406.196</v>
      </c>
      <c r="T15" s="401" t="n">
        <v>412.791</v>
      </c>
      <c r="U15" s="387">
        <f>+V15-SUM(R15,S15,T15)</f>
        <v/>
      </c>
      <c r="V15" s="402" t="n">
        <v>1691.683</v>
      </c>
      <c r="W15" s="401" t="n">
        <v>424.165</v>
      </c>
      <c r="X15" s="401" t="n">
        <v>443.325</v>
      </c>
      <c r="Y15" s="401" t="n">
        <v>453.418</v>
      </c>
      <c r="Z15" s="387">
        <f>+AA15-SUM(W15,X15,Y15)</f>
        <v/>
      </c>
      <c r="AA15" s="403" t="n">
        <v>1793.601</v>
      </c>
      <c r="AB15" s="50">
        <f>AB7*AB16</f>
        <v/>
      </c>
      <c r="AC15" s="50">
        <f>AC7*AC16</f>
        <v/>
      </c>
      <c r="AD15" s="50">
        <f>AD7*AD16</f>
        <v/>
      </c>
      <c r="AE15" s="50">
        <f>AE7*AE16</f>
        <v/>
      </c>
      <c r="AF15" s="254">
        <f>SUM(AB15:AE15)</f>
        <v/>
      </c>
      <c r="AG15" s="50">
        <f>AG7*AG16</f>
        <v/>
      </c>
      <c r="AH15" s="50">
        <f>AH7*AH16</f>
        <v/>
      </c>
      <c r="AI15" s="50">
        <f>AI7*AI16</f>
        <v/>
      </c>
      <c r="AJ15" s="50">
        <f>AJ7*AJ16</f>
        <v/>
      </c>
      <c r="AK15" s="254">
        <f>SUM(AG15:AJ15)</f>
        <v/>
      </c>
      <c r="AL15" s="50">
        <f>AL7*AL16</f>
        <v/>
      </c>
      <c r="AM15" s="50">
        <f>AM7*AM16</f>
        <v/>
      </c>
      <c r="AN15" s="50">
        <f>AN7*AN16</f>
        <v/>
      </c>
      <c r="AO15" s="50">
        <f>AO7*AO16</f>
        <v/>
      </c>
      <c r="AP15" s="254">
        <f>SUM(AL15:AO15)</f>
        <v/>
      </c>
    </row>
    <row r="16" customFormat="1" s="122">
      <c r="A16" s="122" t="n"/>
      <c r="B16" s="113" t="inlineStr">
        <is>
          <t>% of Total Revenue</t>
        </is>
      </c>
      <c r="C16" s="337">
        <f>C15/C7</f>
        <v/>
      </c>
      <c r="D16" s="337">
        <f>D15/D7</f>
        <v/>
      </c>
      <c r="E16" s="337">
        <f>E15/E7</f>
        <v/>
      </c>
      <c r="F16" s="337">
        <f>F15/F7</f>
        <v/>
      </c>
      <c r="G16" s="338">
        <f>G15/G7</f>
        <v/>
      </c>
      <c r="H16" s="337">
        <f>H15/H7</f>
        <v/>
      </c>
      <c r="I16" s="337">
        <f>I15/I7</f>
        <v/>
      </c>
      <c r="J16" s="337">
        <f>J15/J7</f>
        <v/>
      </c>
      <c r="K16" s="337">
        <f>K15/K7</f>
        <v/>
      </c>
      <c r="L16" s="338">
        <f>L15/L7</f>
        <v/>
      </c>
      <c r="M16" s="337">
        <f>M15/M7</f>
        <v/>
      </c>
      <c r="N16" s="337">
        <f>N15/N7</f>
        <v/>
      </c>
      <c r="O16" s="337">
        <f>O15/O7</f>
        <v/>
      </c>
      <c r="P16" s="337">
        <f>P15/P7</f>
        <v/>
      </c>
      <c r="Q16" s="338">
        <f>Q15/Q7</f>
        <v/>
      </c>
      <c r="R16" s="337">
        <f>R15/R7</f>
        <v/>
      </c>
      <c r="S16" s="337">
        <f>S15/S7</f>
        <v/>
      </c>
      <c r="T16" s="337">
        <f>T15/T7</f>
        <v/>
      </c>
      <c r="U16" s="337">
        <f>U15/U7</f>
        <v/>
      </c>
      <c r="V16" s="338">
        <f>V15/V7</f>
        <v/>
      </c>
      <c r="W16" s="337">
        <f>W15/W7</f>
        <v/>
      </c>
      <c r="X16" s="337">
        <f>X15/X7</f>
        <v/>
      </c>
      <c r="Y16" s="337">
        <f>Y15/Y7</f>
        <v/>
      </c>
      <c r="Z16" s="337">
        <f>Z15/Z7</f>
        <v/>
      </c>
      <c r="AA16" s="339">
        <f>AA15/AA7</f>
        <v/>
      </c>
      <c r="AB16" s="404" t="n">
        <v>0.3</v>
      </c>
      <c r="AC16" s="341" t="n">
        <v>0.3</v>
      </c>
      <c r="AD16" s="341" t="n">
        <v>0.3</v>
      </c>
      <c r="AE16" s="341" t="n">
        <v>0.3</v>
      </c>
      <c r="AF16" s="342">
        <f>AF15/AF7</f>
        <v/>
      </c>
      <c r="AG16" s="341" t="n">
        <v>0.27</v>
      </c>
      <c r="AH16" s="341" t="n">
        <v>0.27</v>
      </c>
      <c r="AI16" s="341" t="n">
        <v>0.27</v>
      </c>
      <c r="AJ16" s="341" t="n">
        <v>0.27</v>
      </c>
      <c r="AK16" s="342">
        <f>AK15/AK7</f>
        <v/>
      </c>
      <c r="AL16" s="341" t="n">
        <v>0.25</v>
      </c>
      <c r="AM16" s="341" t="n">
        <v>0.25</v>
      </c>
      <c r="AN16" s="341" t="n">
        <v>0.25</v>
      </c>
      <c r="AO16" s="341" t="n">
        <v>0.25</v>
      </c>
      <c r="AP16" s="342">
        <f>AP15/AP7</f>
        <v/>
      </c>
    </row>
    <row r="17" customFormat="1" s="122">
      <c r="A17" s="122" t="n"/>
      <c r="B17" s="122" t="n"/>
      <c r="C17" s="122" t="n"/>
      <c r="D17" s="122" t="n"/>
      <c r="E17" s="122" t="n"/>
      <c r="F17" s="122" t="n"/>
      <c r="G17" s="115" t="n"/>
      <c r="H17" s="122" t="n"/>
      <c r="I17" s="122" t="n"/>
      <c r="J17" s="122" t="n"/>
      <c r="K17" s="122" t="n"/>
      <c r="L17" s="115" t="n"/>
      <c r="M17" s="122" t="n"/>
      <c r="N17" s="122" t="n"/>
      <c r="O17" s="122" t="n"/>
      <c r="P17" s="122" t="n"/>
      <c r="Q17" s="115" t="n"/>
      <c r="R17" s="122" t="n"/>
      <c r="S17" s="122" t="n"/>
      <c r="T17" s="122" t="n"/>
      <c r="U17" s="122" t="n"/>
      <c r="V17" s="115" t="n"/>
      <c r="W17" s="122" t="n"/>
      <c r="X17" s="122" t="n"/>
      <c r="Y17" s="122" t="n"/>
      <c r="Z17" s="122" t="n"/>
      <c r="AA17" s="75" t="n"/>
      <c r="AB17" s="122" t="n"/>
      <c r="AC17" s="122" t="n"/>
      <c r="AD17" s="122" t="n"/>
      <c r="AE17" s="122" t="n"/>
      <c r="AF17" s="115" t="n"/>
      <c r="AG17" s="122" t="n"/>
      <c r="AH17" s="122" t="n"/>
      <c r="AI17" s="122" t="n"/>
      <c r="AJ17" s="122" t="n"/>
      <c r="AK17" s="115" t="n"/>
      <c r="AL17" s="122" t="n"/>
      <c r="AM17" s="122" t="n"/>
      <c r="AN17" s="122" t="n"/>
      <c r="AO17" s="122" t="n"/>
      <c r="AP17" s="115" t="n"/>
    </row>
    <row r="18" customFormat="1" s="122">
      <c r="A18" s="122" t="n"/>
      <c r="B18" s="122" t="inlineStr">
        <is>
          <t>Sales &amp; Marketing</t>
        </is>
      </c>
      <c r="C18" s="401" t="n">
        <v>150.286</v>
      </c>
      <c r="D18" s="401" t="n">
        <v>179.724</v>
      </c>
      <c r="E18" s="401" t="n">
        <v>217.526</v>
      </c>
      <c r="F18" s="387">
        <f>+G18-SUM(C18,D18,E18)</f>
        <v/>
      </c>
      <c r="G18" s="402" t="n">
        <v>792.764</v>
      </c>
      <c r="H18" s="401" t="n">
        <v>241.886</v>
      </c>
      <c r="I18" s="401" t="n">
        <v>311.374</v>
      </c>
      <c r="J18" s="401" t="n">
        <v>270.336</v>
      </c>
      <c r="K18" s="387">
        <f>+L18-SUM(H18,I18,J18)</f>
        <v/>
      </c>
      <c r="L18" s="402" t="n">
        <v>1118.746</v>
      </c>
      <c r="M18" s="401" t="n">
        <v>268.433</v>
      </c>
      <c r="N18" s="401" t="n">
        <v>280.597</v>
      </c>
      <c r="O18" s="401" t="n">
        <v>297.251</v>
      </c>
      <c r="P18" s="387">
        <f>+Q18-SUM(M18,N18,O18)</f>
        <v/>
      </c>
      <c r="Q18" s="402" t="n">
        <v>1122.092</v>
      </c>
      <c r="R18" s="401" t="n">
        <v>276.034</v>
      </c>
      <c r="S18" s="401" t="n">
        <v>266.32</v>
      </c>
      <c r="T18" s="401" t="n">
        <v>273.107</v>
      </c>
      <c r="U18" s="387">
        <f>+V18-SUM(R18,S18,T18)</f>
        <v/>
      </c>
      <c r="V18" s="402" t="n">
        <v>1063.675</v>
      </c>
      <c r="W18" s="401" t="n">
        <v>257.957</v>
      </c>
      <c r="X18" s="401" t="n">
        <v>257.853</v>
      </c>
      <c r="Y18" s="401" t="n">
        <v>256.215</v>
      </c>
      <c r="Z18" s="387">
        <f>+AA18-SUM(W18,X18,Y18)</f>
        <v/>
      </c>
      <c r="AA18" s="403" t="n">
        <v>1021.305</v>
      </c>
      <c r="AB18" s="161">
        <f>AB7*AB19</f>
        <v/>
      </c>
      <c r="AC18" s="161">
        <f>AC7*AC19</f>
        <v/>
      </c>
      <c r="AD18" s="161">
        <f>AD7*AD19</f>
        <v/>
      </c>
      <c r="AE18" s="161">
        <f>AE7*AE19</f>
        <v/>
      </c>
      <c r="AF18" s="162">
        <f>SUM(AB18:AE18)</f>
        <v/>
      </c>
      <c r="AG18" s="161">
        <f>AG7*AG19</f>
        <v/>
      </c>
      <c r="AH18" s="161">
        <f>AH7*AH19</f>
        <v/>
      </c>
      <c r="AI18" s="161">
        <f>AI7*AI19</f>
        <v/>
      </c>
      <c r="AJ18" s="161">
        <f>AJ7*AJ19</f>
        <v/>
      </c>
      <c r="AK18" s="162">
        <f>SUM(AG18:AJ18)</f>
        <v/>
      </c>
      <c r="AL18" s="161">
        <f>AL7*AL19</f>
        <v/>
      </c>
      <c r="AM18" s="161">
        <f>AM7*AM19</f>
        <v/>
      </c>
      <c r="AN18" s="161">
        <f>AN7*AN19</f>
        <v/>
      </c>
      <c r="AO18" s="161">
        <f>AO7*AO19</f>
        <v/>
      </c>
      <c r="AP18" s="162">
        <f>SUM(AL18:AO18)</f>
        <v/>
      </c>
    </row>
    <row r="19" customFormat="1" s="122">
      <c r="A19" s="122" t="n"/>
      <c r="B19" s="113" t="inlineStr">
        <is>
          <t>% of Total Revenue</t>
        </is>
      </c>
      <c r="C19" s="337">
        <f>C18/C7</f>
        <v/>
      </c>
      <c r="D19" s="337">
        <f>D18/D7</f>
        <v/>
      </c>
      <c r="E19" s="337">
        <f>E18/E7</f>
        <v/>
      </c>
      <c r="F19" s="337">
        <f>F18/F7</f>
        <v/>
      </c>
      <c r="G19" s="338">
        <f>G18/G7</f>
        <v/>
      </c>
      <c r="H19" s="337">
        <f>H18/H7</f>
        <v/>
      </c>
      <c r="I19" s="337">
        <f>I18/I7</f>
        <v/>
      </c>
      <c r="J19" s="337">
        <f>J18/J7</f>
        <v/>
      </c>
      <c r="K19" s="337">
        <f>K18/K7</f>
        <v/>
      </c>
      <c r="L19" s="338">
        <f>L18/L7</f>
        <v/>
      </c>
      <c r="M19" s="337">
        <f>M18/M7</f>
        <v/>
      </c>
      <c r="N19" s="337">
        <f>N18/N7</f>
        <v/>
      </c>
      <c r="O19" s="337">
        <f>O18/O7</f>
        <v/>
      </c>
      <c r="P19" s="337">
        <f>P18/P7</f>
        <v/>
      </c>
      <c r="Q19" s="338">
        <f>Q18/Q7</f>
        <v/>
      </c>
      <c r="R19" s="337">
        <f>R18/R7</f>
        <v/>
      </c>
      <c r="S19" s="337">
        <f>S18/S7</f>
        <v/>
      </c>
      <c r="T19" s="337">
        <f>T18/T7</f>
        <v/>
      </c>
      <c r="U19" s="337">
        <f>U18/U7</f>
        <v/>
      </c>
      <c r="V19" s="338">
        <f>V18/V7</f>
        <v/>
      </c>
      <c r="W19" s="337">
        <f>W18/W7</f>
        <v/>
      </c>
      <c r="X19" s="337">
        <f>X18/X7</f>
        <v/>
      </c>
      <c r="Y19" s="337">
        <f>Y18/Y7</f>
        <v/>
      </c>
      <c r="Z19" s="337">
        <f>Z18/Z7</f>
        <v/>
      </c>
      <c r="AA19" s="339">
        <f>AA18/AA7</f>
        <v/>
      </c>
      <c r="AB19" s="404" t="n">
        <v>0.16</v>
      </c>
      <c r="AC19" s="341" t="n">
        <v>0.16</v>
      </c>
      <c r="AD19" s="341" t="n">
        <v>0.16</v>
      </c>
      <c r="AE19" s="341" t="n">
        <v>0.16</v>
      </c>
      <c r="AF19" s="342">
        <f>AF18/AF7</f>
        <v/>
      </c>
      <c r="AG19" s="341" t="n">
        <v>0.15</v>
      </c>
      <c r="AH19" s="341" t="n">
        <v>0.15</v>
      </c>
      <c r="AI19" s="341" t="n">
        <v>0.15</v>
      </c>
      <c r="AJ19" s="341" t="n">
        <v>0.15</v>
      </c>
      <c r="AK19" s="342">
        <f>AK18/AK7</f>
        <v/>
      </c>
      <c r="AL19" s="341" t="n">
        <v>0.14</v>
      </c>
      <c r="AM19" s="341" t="n">
        <v>0.14</v>
      </c>
      <c r="AN19" s="341" t="n">
        <v>0.14</v>
      </c>
      <c r="AO19" s="341" t="n">
        <v>0.14</v>
      </c>
      <c r="AP19" s="342">
        <f>AP18/AP7</f>
        <v/>
      </c>
    </row>
    <row r="20" customFormat="1" s="122">
      <c r="A20" s="122" t="n"/>
      <c r="B20" s="122" t="n"/>
      <c r="C20" s="122" t="n"/>
      <c r="D20" s="122" t="n"/>
      <c r="E20" s="122" t="n"/>
      <c r="F20" s="122" t="n"/>
      <c r="G20" s="115" t="n"/>
      <c r="H20" s="122" t="n"/>
      <c r="I20" s="122" t="n"/>
      <c r="J20" s="122" t="n"/>
      <c r="K20" s="122" t="n"/>
      <c r="L20" s="115" t="n"/>
      <c r="M20" s="122" t="n"/>
      <c r="N20" s="122" t="n"/>
      <c r="O20" s="122" t="n"/>
      <c r="P20" s="122" t="n"/>
      <c r="Q20" s="115" t="n"/>
      <c r="R20" s="122" t="n"/>
      <c r="S20" s="122" t="n"/>
      <c r="T20" s="122" t="n"/>
      <c r="U20" s="122" t="n"/>
      <c r="V20" s="115" t="n"/>
      <c r="W20" s="122" t="n"/>
      <c r="X20" s="122" t="n"/>
      <c r="Y20" s="122" t="n"/>
      <c r="Z20" s="122" t="n"/>
      <c r="AA20" s="75" t="n"/>
      <c r="AB20" s="122" t="n"/>
      <c r="AC20" s="122" t="n"/>
      <c r="AD20" s="122" t="n"/>
      <c r="AE20" s="122" t="n"/>
      <c r="AF20" s="115" t="n"/>
      <c r="AG20" s="122" t="n"/>
      <c r="AH20" s="122" t="n"/>
      <c r="AI20" s="122" t="n"/>
      <c r="AJ20" s="122" t="n"/>
      <c r="AK20" s="115" t="n"/>
      <c r="AL20" s="122" t="n"/>
      <c r="AM20" s="122" t="n"/>
      <c r="AN20" s="122" t="n"/>
      <c r="AO20" s="122" t="n"/>
      <c r="AP20" s="115" t="n"/>
    </row>
    <row r="21" customFormat="1" s="122">
      <c r="A21" s="122" t="n"/>
      <c r="B21" s="122" t="inlineStr">
        <is>
          <t>General &amp; Administrative</t>
        </is>
      </c>
      <c r="C21" s="401" t="n">
        <v>161.723</v>
      </c>
      <c r="D21" s="401" t="n">
        <v>179.204</v>
      </c>
      <c r="E21" s="401" t="n">
        <v>175.275</v>
      </c>
      <c r="F21" s="387">
        <f>+G21-SUM(C21,D21,E21)</f>
        <v/>
      </c>
      <c r="G21" s="402" t="n">
        <v>710.64</v>
      </c>
      <c r="H21" s="401" t="n">
        <v>215.908</v>
      </c>
      <c r="I21" s="401" t="n">
        <v>249.061</v>
      </c>
      <c r="J21" s="401" t="n">
        <v>262.367</v>
      </c>
      <c r="K21" s="387">
        <f>+L21-SUM(H21,I21,J21)</f>
        <v/>
      </c>
      <c r="L21" s="402" t="n">
        <v>953.265</v>
      </c>
      <c r="M21" s="401" t="n">
        <v>190.341</v>
      </c>
      <c r="N21" s="401" t="n">
        <v>216.874</v>
      </c>
      <c r="O21" s="401" t="n">
        <v>221.051</v>
      </c>
      <c r="P21" s="387">
        <f>+Q21-SUM(M21,N21,O21)</f>
        <v/>
      </c>
      <c r="Q21" s="402" t="n">
        <v>857.423</v>
      </c>
      <c r="R21" s="401" t="n">
        <v>227.463</v>
      </c>
      <c r="S21" s="401" t="n">
        <v>229.306</v>
      </c>
      <c r="T21" s="401" t="n">
        <v>220.979</v>
      </c>
      <c r="U21" s="387">
        <f>+V21-SUM(R21,S21,T21)</f>
        <v/>
      </c>
      <c r="V21" s="402" t="n">
        <v>919.097</v>
      </c>
      <c r="W21" s="401" t="n">
        <v>235.362</v>
      </c>
      <c r="X21" s="401" t="n">
        <v>250.095</v>
      </c>
      <c r="Y21" s="401" t="n">
        <v>251.348</v>
      </c>
      <c r="Z21" s="387">
        <f>+AA21-SUM(W21,X21,Y21)</f>
        <v/>
      </c>
      <c r="AA21" s="403" t="n">
        <v>979.133</v>
      </c>
      <c r="AB21" s="50">
        <f>AB7*AB22</f>
        <v/>
      </c>
      <c r="AC21" s="50">
        <f>AC7*AC22</f>
        <v/>
      </c>
      <c r="AD21" s="50">
        <f>AD7*AD22</f>
        <v/>
      </c>
      <c r="AE21" s="50">
        <f>AE7*AE22</f>
        <v/>
      </c>
      <c r="AF21" s="254">
        <f>SUM(AB21:AE21)</f>
        <v/>
      </c>
      <c r="AG21" s="50">
        <f>AG7*AG22</f>
        <v/>
      </c>
      <c r="AH21" s="50">
        <f>AH7*AH22</f>
        <v/>
      </c>
      <c r="AI21" s="50">
        <f>AI7*AI22</f>
        <v/>
      </c>
      <c r="AJ21" s="50">
        <f>AJ7*AJ22</f>
        <v/>
      </c>
      <c r="AK21" s="254">
        <f>SUM(AG21:AJ21)</f>
        <v/>
      </c>
      <c r="AL21" s="50">
        <f>AL7*AL22</f>
        <v/>
      </c>
      <c r="AM21" s="50">
        <f>AM7*AM22</f>
        <v/>
      </c>
      <c r="AN21" s="50">
        <f>AN7*AN22</f>
        <v/>
      </c>
      <c r="AO21" s="50">
        <f>AO7*AO22</f>
        <v/>
      </c>
      <c r="AP21" s="254">
        <f>SUM(AL21:AO21)</f>
        <v/>
      </c>
    </row>
    <row r="22" customFormat="1" s="122">
      <c r="A22" s="122" t="n"/>
      <c r="B22" s="113" t="inlineStr">
        <is>
          <t>% of Total Revenue</t>
        </is>
      </c>
      <c r="C22" s="337">
        <f>C21/C7</f>
        <v/>
      </c>
      <c r="D22" s="337">
        <f>D21/D7</f>
        <v/>
      </c>
      <c r="E22" s="337">
        <f>E21/E7</f>
        <v/>
      </c>
      <c r="F22" s="337">
        <f>F21/F7</f>
        <v/>
      </c>
      <c r="G22" s="338">
        <f>G21/G7</f>
        <v/>
      </c>
      <c r="H22" s="337">
        <f>H21/H7</f>
        <v/>
      </c>
      <c r="I22" s="337">
        <f>I21/I7</f>
        <v/>
      </c>
      <c r="J22" s="337">
        <f>J21/J7</f>
        <v/>
      </c>
      <c r="K22" s="337">
        <f>K21/K7</f>
        <v/>
      </c>
      <c r="L22" s="338">
        <f>L21/L7</f>
        <v/>
      </c>
      <c r="M22" s="337">
        <f>M21/M7</f>
        <v/>
      </c>
      <c r="N22" s="337">
        <f>N21/N7</f>
        <v/>
      </c>
      <c r="O22" s="337">
        <f>O21/O7</f>
        <v/>
      </c>
      <c r="P22" s="337">
        <f>P21/P7</f>
        <v/>
      </c>
      <c r="Q22" s="338">
        <f>Q21/Q7</f>
        <v/>
      </c>
      <c r="R22" s="337">
        <f>R21/R7</f>
        <v/>
      </c>
      <c r="S22" s="337">
        <f>S21/S7</f>
        <v/>
      </c>
      <c r="T22" s="337">
        <f>T21/T7</f>
        <v/>
      </c>
      <c r="U22" s="337">
        <f>U21/U7</f>
        <v/>
      </c>
      <c r="V22" s="338">
        <f>V21/V7</f>
        <v/>
      </c>
      <c r="W22" s="337">
        <f>W21/W7</f>
        <v/>
      </c>
      <c r="X22" s="337">
        <f>X21/X7</f>
        <v/>
      </c>
      <c r="Y22" s="337">
        <f>Y21/Y7</f>
        <v/>
      </c>
      <c r="Z22" s="337">
        <f>Z21/Z7</f>
        <v/>
      </c>
      <c r="AA22" s="339">
        <f>AA21/AA7</f>
        <v/>
      </c>
      <c r="AB22" s="404" t="n">
        <v>0.16</v>
      </c>
      <c r="AC22" s="341" t="n">
        <v>0.16</v>
      </c>
      <c r="AD22" s="341" t="n">
        <v>0.16</v>
      </c>
      <c r="AE22" s="341" t="n">
        <v>0.16</v>
      </c>
      <c r="AF22" s="342">
        <f>AF21/AF7</f>
        <v/>
      </c>
      <c r="AG22" s="341" t="n">
        <v>0.15</v>
      </c>
      <c r="AH22" s="341" t="n">
        <v>0.15</v>
      </c>
      <c r="AI22" s="341" t="n">
        <v>0.15</v>
      </c>
      <c r="AJ22" s="341" t="n">
        <v>0.15</v>
      </c>
      <c r="AK22" s="342">
        <f>AK21/AK7</f>
        <v/>
      </c>
      <c r="AL22" s="341" t="n">
        <v>0.14</v>
      </c>
      <c r="AM22" s="341" t="n">
        <v>0.14</v>
      </c>
      <c r="AN22" s="341" t="n">
        <v>0.14</v>
      </c>
      <c r="AO22" s="341" t="n">
        <v>0.14</v>
      </c>
      <c r="AP22" s="342">
        <f>AP21/AP7</f>
        <v/>
      </c>
    </row>
    <row r="23" customFormat="1" s="122">
      <c r="A23" s="122" t="n"/>
      <c r="G23" s="115" t="n"/>
      <c r="L23" s="115" t="n"/>
      <c r="Q23" s="115" t="n"/>
      <c r="V23" s="115" t="n"/>
      <c r="AA23" s="75" t="n"/>
      <c r="AB23" s="122" t="n"/>
      <c r="AC23" s="122" t="n"/>
      <c r="AD23" s="122" t="n"/>
      <c r="AE23" s="122" t="n"/>
      <c r="AF23" s="115" t="n"/>
      <c r="AG23" s="122" t="n"/>
      <c r="AH23" s="122" t="n"/>
      <c r="AI23" s="122" t="n"/>
      <c r="AJ23" s="122" t="n"/>
      <c r="AK23" s="115" t="n"/>
      <c r="AL23" s="122" t="n"/>
      <c r="AM23" s="122" t="n"/>
      <c r="AN23" s="122" t="n"/>
      <c r="AO23" s="122" t="n"/>
      <c r="AP23" s="115" t="n"/>
    </row>
    <row r="24" customFormat="1" s="78">
      <c r="A24" s="78" t="n"/>
      <c r="B24" s="44" t="inlineStr">
        <is>
          <t>Operating Income</t>
        </is>
      </c>
      <c r="C24" s="52">
        <f>C12-C15-C18-C21</f>
        <v/>
      </c>
      <c r="D24" s="52">
        <f>D12-D15-D18-D21</f>
        <v/>
      </c>
      <c r="E24" s="52">
        <f>E12-E15-E18-E21</f>
        <v/>
      </c>
      <c r="F24" s="52">
        <f>F12-F15-F18-F21</f>
        <v/>
      </c>
      <c r="G24" s="123">
        <f>G12-G15-G18-G21</f>
        <v/>
      </c>
      <c r="H24" s="52">
        <f>H12-H15-H18-H21</f>
        <v/>
      </c>
      <c r="I24" s="52">
        <f>I12-I15-I18-I21</f>
        <v/>
      </c>
      <c r="J24" s="52">
        <f>J12-J15-J18-J21</f>
        <v/>
      </c>
      <c r="K24" s="52">
        <f>K12-K15-K18-K21</f>
        <v/>
      </c>
      <c r="L24" s="123">
        <f>L12-L15-L18-L21</f>
        <v/>
      </c>
      <c r="M24" s="52">
        <f>M12-M15-M18-M21</f>
        <v/>
      </c>
      <c r="N24" s="52">
        <f>N12-N15-N18-N21</f>
        <v/>
      </c>
      <c r="O24" s="52">
        <f>O12-O15-O18-O21</f>
        <v/>
      </c>
      <c r="P24" s="52">
        <f>P12-P15-P18-P21</f>
        <v/>
      </c>
      <c r="Q24" s="123">
        <f>Q12-Q15-Q18-Q21</f>
        <v/>
      </c>
      <c r="R24" s="52">
        <f>R12-R15-R18-R21</f>
        <v/>
      </c>
      <c r="S24" s="52">
        <f>S12-S15-S18-S21</f>
        <v/>
      </c>
      <c r="T24" s="52">
        <f>T12-T15-T18-T21</f>
        <v/>
      </c>
      <c r="U24" s="52">
        <f>U12-U15-U18-U21</f>
        <v/>
      </c>
      <c r="V24" s="123">
        <f>V12-V15-V18-V21</f>
        <v/>
      </c>
      <c r="W24" s="52">
        <f>W12-W15-W18-W21</f>
        <v/>
      </c>
      <c r="X24" s="52">
        <f>X12-X15-X18-X21</f>
        <v/>
      </c>
      <c r="Y24" s="52">
        <f>Y12-Y15-Y18-Y21</f>
        <v/>
      </c>
      <c r="Z24" s="52">
        <f>Z12-Z15-Z18-Z21</f>
        <v/>
      </c>
      <c r="AA24" s="124">
        <f>AA12-AA15-AA18-AA21</f>
        <v/>
      </c>
      <c r="AB24" s="52">
        <f>AB12-AB15-AB18-AB21</f>
        <v/>
      </c>
      <c r="AC24" s="52">
        <f>AC12-AC15-AC18-AC21</f>
        <v/>
      </c>
      <c r="AD24" s="52">
        <f>AD12-AD15-AD18-AD21</f>
        <v/>
      </c>
      <c r="AE24" s="52">
        <f>AE12-AE15-AE18-AE21</f>
        <v/>
      </c>
      <c r="AF24" s="123">
        <f>AF12-AF15-AF18-AF21</f>
        <v/>
      </c>
      <c r="AG24" s="52">
        <f>AG12-AG15-AG18-AG21</f>
        <v/>
      </c>
      <c r="AH24" s="52">
        <f>AH12-AH15-AH18-AH21</f>
        <v/>
      </c>
      <c r="AI24" s="52">
        <f>AI12-AI15-AI18-AI21</f>
        <v/>
      </c>
      <c r="AJ24" s="52">
        <f>AJ12-AJ15-AJ18-AJ21</f>
        <v/>
      </c>
      <c r="AK24" s="123">
        <f>AK12-AK15-AK18-AK21</f>
        <v/>
      </c>
      <c r="AL24" s="52">
        <f>AL12-AL15-AL18-AL21</f>
        <v/>
      </c>
      <c r="AM24" s="52">
        <f>AM12-AM15-AM18-AM21</f>
        <v/>
      </c>
      <c r="AN24" s="52">
        <f>AN12-AN15-AN18-AN21</f>
        <v/>
      </c>
      <c r="AO24" s="52">
        <f>AO12-AO15-AO18-AO21</f>
        <v/>
      </c>
      <c r="AP24" s="123">
        <f>AP12-AP15-AP18-AP21</f>
        <v/>
      </c>
    </row>
    <row r="25" customFormat="1" s="122">
      <c r="A25" s="122" t="n"/>
      <c r="B25" s="113" t="inlineStr">
        <is>
          <t>Operating Margin, %</t>
        </is>
      </c>
      <c r="C25" s="337">
        <f>C24/C7</f>
        <v/>
      </c>
      <c r="D25" s="337">
        <f>D24/D7</f>
        <v/>
      </c>
      <c r="E25" s="337">
        <f>E24/E7</f>
        <v/>
      </c>
      <c r="F25" s="337">
        <f>F24/F7</f>
        <v/>
      </c>
      <c r="G25" s="338">
        <f>G24/G7</f>
        <v/>
      </c>
      <c r="H25" s="337">
        <f>H24/H7</f>
        <v/>
      </c>
      <c r="I25" s="337">
        <f>I24/I7</f>
        <v/>
      </c>
      <c r="J25" s="337">
        <f>J24/J7</f>
        <v/>
      </c>
      <c r="K25" s="337">
        <f>K24/K7</f>
        <v/>
      </c>
      <c r="L25" s="338">
        <f>L24/L7</f>
        <v/>
      </c>
      <c r="M25" s="337">
        <f>M24/M7</f>
        <v/>
      </c>
      <c r="N25" s="337">
        <f>N24/N7</f>
        <v/>
      </c>
      <c r="O25" s="337">
        <f>O24/O7</f>
        <v/>
      </c>
      <c r="P25" s="337">
        <f>P24/P7</f>
        <v/>
      </c>
      <c r="Q25" s="338">
        <f>Q24/Q7</f>
        <v/>
      </c>
      <c r="R25" s="337">
        <f>R24/R7</f>
        <v/>
      </c>
      <c r="S25" s="337">
        <f>S24/S7</f>
        <v/>
      </c>
      <c r="T25" s="337">
        <f>T24/T7</f>
        <v/>
      </c>
      <c r="U25" s="337">
        <f>U24/U7</f>
        <v/>
      </c>
      <c r="V25" s="338">
        <f>V24/V7</f>
        <v/>
      </c>
      <c r="W25" s="337">
        <f>W24/W7</f>
        <v/>
      </c>
      <c r="X25" s="337">
        <f>X24/X7</f>
        <v/>
      </c>
      <c r="Y25" s="337">
        <f>Y24/Y7</f>
        <v/>
      </c>
      <c r="Z25" s="337">
        <f>Z24/Z7</f>
        <v/>
      </c>
      <c r="AA25" s="339">
        <f>AA24/AA7</f>
        <v/>
      </c>
      <c r="AB25" s="340">
        <f>AB24/AB7</f>
        <v/>
      </c>
      <c r="AC25" s="340">
        <f>AC24/AC7</f>
        <v/>
      </c>
      <c r="AD25" s="340">
        <f>AD24/AD7</f>
        <v/>
      </c>
      <c r="AE25" s="340">
        <f>AE24/AE7</f>
        <v/>
      </c>
      <c r="AF25" s="349">
        <f>AF24/AF7</f>
        <v/>
      </c>
      <c r="AG25" s="340">
        <f>AG24/AG7</f>
        <v/>
      </c>
      <c r="AH25" s="340">
        <f>AH24/AH7</f>
        <v/>
      </c>
      <c r="AI25" s="340">
        <f>AI24/AI7</f>
        <v/>
      </c>
      <c r="AJ25" s="340">
        <f>AJ24/AJ7</f>
        <v/>
      </c>
      <c r="AK25" s="349">
        <f>AK24/AK7</f>
        <v/>
      </c>
      <c r="AL25" s="340">
        <f>AL24/AL7</f>
        <v/>
      </c>
      <c r="AM25" s="340">
        <f>AM24/AM7</f>
        <v/>
      </c>
      <c r="AN25" s="340">
        <f>AN24/AN7</f>
        <v/>
      </c>
      <c r="AO25" s="340">
        <f>AO24/AO7</f>
        <v/>
      </c>
      <c r="AP25" s="349">
        <f>AP24/AP7</f>
        <v/>
      </c>
    </row>
    <row r="26" customFormat="1" s="122">
      <c r="A26" s="122" t="n"/>
      <c r="G26" s="115" t="n"/>
      <c r="L26" s="115" t="n"/>
      <c r="Q26" s="115" t="n"/>
      <c r="V26" s="115" t="n"/>
      <c r="AA26" s="75" t="n"/>
      <c r="AB26" s="122" t="n"/>
      <c r="AC26" s="122" t="n"/>
      <c r="AD26" s="122" t="n"/>
      <c r="AE26" s="122" t="n"/>
      <c r="AF26" s="115" t="n"/>
      <c r="AG26" s="122" t="n"/>
      <c r="AH26" s="122" t="n"/>
      <c r="AI26" s="122" t="n"/>
      <c r="AJ26" s="122" t="n"/>
      <c r="AK26" s="115" t="n"/>
      <c r="AL26" s="122" t="n"/>
      <c r="AM26" s="122" t="n"/>
      <c r="AN26" s="122" t="n"/>
      <c r="AO26" s="122" t="n"/>
      <c r="AP26" s="115" t="n"/>
    </row>
    <row r="27" customFormat="1" s="122">
      <c r="A27" s="122" t="n"/>
      <c r="B27" s="122" t="inlineStr">
        <is>
          <t>Net Interest Income / (expense)</t>
        </is>
      </c>
      <c r="C27" s="118" t="n">
        <v>-3.894</v>
      </c>
      <c r="D27" s="118" t="n">
        <v>-3.313</v>
      </c>
      <c r="E27" s="118" t="n">
        <v>-2.774</v>
      </c>
      <c r="F27" s="161" t="n">
        <v>-2.496</v>
      </c>
      <c r="G27" s="120" t="n">
        <v>-12.477</v>
      </c>
      <c r="H27" s="118" t="n">
        <v>-2.05</v>
      </c>
      <c r="I27" s="118" t="n">
        <v>2.781999999999999</v>
      </c>
      <c r="J27" s="118" t="n">
        <v>13.02</v>
      </c>
      <c r="K27" s="161" t="n">
        <v>23.386</v>
      </c>
      <c r="L27" s="120" t="n">
        <v>37.13800000000001</v>
      </c>
      <c r="M27" s="118" t="n">
        <v>32.063</v>
      </c>
      <c r="N27" s="118" t="n">
        <v>37.801</v>
      </c>
      <c r="O27" s="118" t="n">
        <v>38.318</v>
      </c>
      <c r="P27" s="161" t="n">
        <v>38.188</v>
      </c>
      <c r="Q27" s="120" t="n">
        <v>146.37</v>
      </c>
      <c r="R27" s="118" t="n">
        <v>35.155</v>
      </c>
      <c r="S27" s="118" t="n">
        <v>31.349</v>
      </c>
      <c r="T27" s="118" t="n">
        <v>32.65</v>
      </c>
      <c r="U27" s="161" t="n">
        <v>32.75999999999999</v>
      </c>
      <c r="V27" s="120" t="n">
        <v>131.914</v>
      </c>
      <c r="W27" s="118" t="n">
        <v>13.619</v>
      </c>
      <c r="X27" s="118" t="n">
        <v>5.591999999999999</v>
      </c>
      <c r="Y27" s="118" t="n">
        <v>-2.238999999999997</v>
      </c>
      <c r="Z27" s="161" t="n">
        <v>-4.811000000000021</v>
      </c>
      <c r="AA27" s="121" t="n">
        <v>12.16099999999999</v>
      </c>
      <c r="AB27" s="161">
        <f>AB7*AB28</f>
        <v/>
      </c>
      <c r="AC27" s="161">
        <f>AC7*AC28</f>
        <v/>
      </c>
      <c r="AD27" s="161">
        <f>AD7*AD28</f>
        <v/>
      </c>
      <c r="AE27" s="161">
        <f>AE7*AE28</f>
        <v/>
      </c>
      <c r="AF27" s="162">
        <f>SUM(AB27:AE27)</f>
        <v/>
      </c>
      <c r="AG27" s="161">
        <f>AG7*AG28</f>
        <v/>
      </c>
      <c r="AH27" s="161">
        <f>AH7*AH28</f>
        <v/>
      </c>
      <c r="AI27" s="161">
        <f>AI7*AI28</f>
        <v/>
      </c>
      <c r="AJ27" s="161">
        <f>AJ7*AJ28</f>
        <v/>
      </c>
      <c r="AK27" s="162">
        <f>SUM(AG27:AJ27)</f>
        <v/>
      </c>
      <c r="AL27" s="161">
        <f>AL7*AL28</f>
        <v/>
      </c>
      <c r="AM27" s="161">
        <f>AM7*AM28</f>
        <v/>
      </c>
      <c r="AN27" s="161">
        <f>AN7*AN28</f>
        <v/>
      </c>
      <c r="AO27" s="161">
        <f>AO7*AO28</f>
        <v/>
      </c>
      <c r="AP27" s="162">
        <f>SUM(AL27:AO27)</f>
        <v/>
      </c>
    </row>
    <row r="28" customFormat="1" s="122">
      <c r="A28" s="122" t="n"/>
      <c r="B28" s="113" t="inlineStr">
        <is>
          <t>% of Total Revenue</t>
        </is>
      </c>
      <c r="C28" s="337">
        <f>C27/C7</f>
        <v/>
      </c>
      <c r="D28" s="337">
        <f>D27/D7</f>
        <v/>
      </c>
      <c r="E28" s="337">
        <f>E27/E7</f>
        <v/>
      </c>
      <c r="F28" s="337">
        <f>F27/F7</f>
        <v/>
      </c>
      <c r="G28" s="338">
        <f>G27/G7</f>
        <v/>
      </c>
      <c r="H28" s="337">
        <f>H27/H7</f>
        <v/>
      </c>
      <c r="I28" s="337">
        <f>I27/I7</f>
        <v/>
      </c>
      <c r="J28" s="337">
        <f>J27/J7</f>
        <v/>
      </c>
      <c r="K28" s="337">
        <f>K27/K7</f>
        <v/>
      </c>
      <c r="L28" s="338">
        <f>L27/L7</f>
        <v/>
      </c>
      <c r="M28" s="337">
        <f>M27/M7</f>
        <v/>
      </c>
      <c r="N28" s="337">
        <f>N27/N7</f>
        <v/>
      </c>
      <c r="O28" s="337">
        <f>O27/O7</f>
        <v/>
      </c>
      <c r="P28" s="337">
        <f>P27/P7</f>
        <v/>
      </c>
      <c r="Q28" s="338">
        <f>Q27/Q7</f>
        <v/>
      </c>
      <c r="R28" s="337">
        <f>R27/R7</f>
        <v/>
      </c>
      <c r="S28" s="337">
        <f>S27/S7</f>
        <v/>
      </c>
      <c r="T28" s="337">
        <f>T27/T7</f>
        <v/>
      </c>
      <c r="U28" s="337">
        <f>U27/U7</f>
        <v/>
      </c>
      <c r="V28" s="338">
        <f>V27/V7</f>
        <v/>
      </c>
      <c r="W28" s="337">
        <f>W27/W7</f>
        <v/>
      </c>
      <c r="X28" s="337">
        <f>X27/X7</f>
        <v/>
      </c>
      <c r="Y28" s="337">
        <f>Y27/Y7</f>
        <v/>
      </c>
      <c r="Z28" s="337">
        <f>Z27/Z7</f>
        <v/>
      </c>
      <c r="AA28" s="339">
        <f>AA27/AA7</f>
        <v/>
      </c>
      <c r="AB28" s="404" t="n">
        <v>0.015</v>
      </c>
      <c r="AC28" s="341" t="n">
        <v>0.015</v>
      </c>
      <c r="AD28" s="341" t="n">
        <v>0.015</v>
      </c>
      <c r="AE28" s="341" t="n">
        <v>0.015</v>
      </c>
      <c r="AF28" s="342">
        <f>AF27/AF7</f>
        <v/>
      </c>
      <c r="AG28" s="341" t="n">
        <v>0.015</v>
      </c>
      <c r="AH28" s="341" t="n">
        <v>0.015</v>
      </c>
      <c r="AI28" s="341" t="n">
        <v>0.015</v>
      </c>
      <c r="AJ28" s="341" t="n">
        <v>0.015</v>
      </c>
      <c r="AK28" s="342">
        <f>AK27/AK7</f>
        <v/>
      </c>
      <c r="AL28" s="341" t="n">
        <v>0.015</v>
      </c>
      <c r="AM28" s="341" t="n">
        <v>0.015</v>
      </c>
      <c r="AN28" s="341" t="n">
        <v>0.015</v>
      </c>
      <c r="AO28" s="341" t="n">
        <v>0.015</v>
      </c>
      <c r="AP28" s="342">
        <f>AP27/AP7</f>
        <v/>
      </c>
    </row>
    <row r="29" customFormat="1" s="122">
      <c r="A29" s="122" t="n"/>
      <c r="G29" s="115" t="n"/>
      <c r="L29" s="115" t="n"/>
      <c r="Q29" s="115" t="n"/>
      <c r="V29" s="115" t="n"/>
      <c r="AA29" s="75" t="n"/>
      <c r="AB29" s="122" t="n"/>
      <c r="AC29" s="122" t="n"/>
      <c r="AD29" s="122" t="n"/>
      <c r="AE29" s="122" t="n"/>
      <c r="AF29" s="115" t="n"/>
      <c r="AG29" s="122" t="n"/>
      <c r="AH29" s="122" t="n"/>
      <c r="AI29" s="122" t="n"/>
      <c r="AJ29" s="122" t="n"/>
      <c r="AK29" s="115" t="n"/>
      <c r="AL29" s="122" t="n"/>
      <c r="AM29" s="122" t="n"/>
      <c r="AN29" s="122" t="n"/>
      <c r="AO29" s="122" t="n"/>
      <c r="AP29" s="115" t="n"/>
    </row>
    <row r="30" customFormat="1" s="122">
      <c r="A30" s="122" t="n"/>
      <c r="B30" s="122" t="inlineStr">
        <is>
          <t xml:space="preserve">Other Income </t>
        </is>
      </c>
      <c r="C30" s="401" t="n">
        <v>22.058</v>
      </c>
      <c r="D30" s="401" t="n">
        <v>42.282</v>
      </c>
      <c r="E30" s="401" t="n">
        <v>112.631</v>
      </c>
      <c r="F30" s="387">
        <f>+G30-SUM(C30,D30,E30)</f>
        <v/>
      </c>
      <c r="G30" s="402" t="n">
        <v>240.175</v>
      </c>
      <c r="H30" s="401" t="n">
        <v>-77.53700000000001</v>
      </c>
      <c r="I30" s="401" t="n">
        <v>-16.91</v>
      </c>
      <c r="J30" s="401" t="n">
        <v>71.961</v>
      </c>
      <c r="K30" s="387">
        <f>+L30-SUM(H30,I30,J30)</f>
        <v/>
      </c>
      <c r="L30" s="402" t="n">
        <v>-42.529</v>
      </c>
      <c r="M30" s="401" t="n">
        <v>11.372</v>
      </c>
      <c r="N30" s="401" t="n">
        <v>1.323</v>
      </c>
      <c r="O30" s="401" t="n">
        <v>-20.662</v>
      </c>
      <c r="P30" s="387">
        <f>+Q30-SUM(M30,N30,O30)</f>
        <v/>
      </c>
      <c r="Q30" s="402" t="n">
        <v>-42.414</v>
      </c>
      <c r="R30" s="401" t="n">
        <v>-0.081</v>
      </c>
      <c r="S30" s="401" t="n">
        <v>-20.792</v>
      </c>
      <c r="T30" s="401" t="n">
        <v>-4.355</v>
      </c>
      <c r="U30" s="387">
        <f>+V30-SUM(R30,S30,T30)</f>
        <v/>
      </c>
      <c r="V30" s="402" t="n">
        <v>-16.846</v>
      </c>
      <c r="W30" s="401" t="n">
        <v>49.069</v>
      </c>
      <c r="X30" s="401" t="n">
        <v>-0.823</v>
      </c>
      <c r="Y30" s="401" t="n">
        <v>27.57</v>
      </c>
      <c r="Z30" s="387">
        <f>+AA30-SUM(W30,X30,Y30)</f>
        <v/>
      </c>
      <c r="AA30" s="403" t="n">
        <v>68.87</v>
      </c>
      <c r="AB30" s="161">
        <f>AB7*AB31</f>
        <v/>
      </c>
      <c r="AC30" s="161">
        <f>AC7*AC31</f>
        <v/>
      </c>
      <c r="AD30" s="161">
        <f>AD7*AD31</f>
        <v/>
      </c>
      <c r="AE30" s="161">
        <f>AE7*AE31</f>
        <v/>
      </c>
      <c r="AF30" s="162">
        <f>SUM(AB30:AE30)</f>
        <v/>
      </c>
      <c r="AG30" s="161">
        <f>AG7*AG31</f>
        <v/>
      </c>
      <c r="AH30" s="161">
        <f>AH7*AH31</f>
        <v/>
      </c>
      <c r="AI30" s="161">
        <f>AI7*AI31</f>
        <v/>
      </c>
      <c r="AJ30" s="161">
        <f>AJ7*AJ31</f>
        <v/>
      </c>
      <c r="AK30" s="162">
        <f>SUM(AG30:AJ30)</f>
        <v/>
      </c>
      <c r="AL30" s="161">
        <f>AL7*AL31</f>
        <v/>
      </c>
      <c r="AM30" s="161">
        <f>AM7*AM31</f>
        <v/>
      </c>
      <c r="AN30" s="161">
        <f>AN7*AN31</f>
        <v/>
      </c>
      <c r="AO30" s="161">
        <f>AO7*AO31</f>
        <v/>
      </c>
      <c r="AP30" s="162">
        <f>SUM(AL30:AO30)</f>
        <v/>
      </c>
    </row>
    <row r="31" customFormat="1" s="122">
      <c r="A31" s="122" t="n"/>
      <c r="B31" s="113" t="inlineStr">
        <is>
          <t>% of Total Revenue</t>
        </is>
      </c>
      <c r="C31" s="337">
        <f>C30/C7</f>
        <v/>
      </c>
      <c r="D31" s="337">
        <f>D30/D7</f>
        <v/>
      </c>
      <c r="E31" s="337">
        <f>E30/E7</f>
        <v/>
      </c>
      <c r="F31" s="337">
        <f>F30/F7</f>
        <v/>
      </c>
      <c r="G31" s="338">
        <f>G30/G7</f>
        <v/>
      </c>
      <c r="H31" s="337">
        <f>H30/H7</f>
        <v/>
      </c>
      <c r="I31" s="337">
        <f>I30/I7</f>
        <v/>
      </c>
      <c r="J31" s="337">
        <f>J30/J7</f>
        <v/>
      </c>
      <c r="K31" s="337">
        <f>K30/K7</f>
        <v/>
      </c>
      <c r="L31" s="338">
        <f>L30/L7</f>
        <v/>
      </c>
      <c r="M31" s="337">
        <f>M30/M7</f>
        <v/>
      </c>
      <c r="N31" s="337">
        <f>N30/N7</f>
        <v/>
      </c>
      <c r="O31" s="337">
        <f>O30/O7</f>
        <v/>
      </c>
      <c r="P31" s="337">
        <f>P30/P7</f>
        <v/>
      </c>
      <c r="Q31" s="338">
        <f>Q30/Q7</f>
        <v/>
      </c>
      <c r="R31" s="337">
        <f>R30/R7</f>
        <v/>
      </c>
      <c r="S31" s="337">
        <f>S30/S7</f>
        <v/>
      </c>
      <c r="T31" s="337">
        <f>T30/T7</f>
        <v/>
      </c>
      <c r="U31" s="337">
        <f>U30/U7</f>
        <v/>
      </c>
      <c r="V31" s="338">
        <f>V30/V7</f>
        <v/>
      </c>
      <c r="W31" s="337">
        <f>W30/W7</f>
        <v/>
      </c>
      <c r="X31" s="337">
        <f>X30/X7</f>
        <v/>
      </c>
      <c r="Y31" s="337">
        <f>Y30/Y7</f>
        <v/>
      </c>
      <c r="Z31" s="337">
        <f>Z30/Z7</f>
        <v/>
      </c>
      <c r="AA31" s="339">
        <f>AA30/AA7</f>
        <v/>
      </c>
      <c r="AB31" s="404" t="n">
        <v>0.01</v>
      </c>
      <c r="AC31" s="341" t="n">
        <v>0.01</v>
      </c>
      <c r="AD31" s="341" t="n">
        <v>0.01</v>
      </c>
      <c r="AE31" s="341" t="n">
        <v>0.01</v>
      </c>
      <c r="AF31" s="342">
        <f>AF30/AF7</f>
        <v/>
      </c>
      <c r="AG31" s="341" t="n">
        <v>0.01</v>
      </c>
      <c r="AH31" s="341" t="n">
        <v>0.01</v>
      </c>
      <c r="AI31" s="341" t="n">
        <v>0.01</v>
      </c>
      <c r="AJ31" s="341" t="n">
        <v>0.01</v>
      </c>
      <c r="AK31" s="342">
        <f>AK30/AK7</f>
        <v/>
      </c>
      <c r="AL31" s="341" t="n">
        <v>0.01</v>
      </c>
      <c r="AM31" s="341" t="n">
        <v>0.01</v>
      </c>
      <c r="AN31" s="341" t="n">
        <v>0.01</v>
      </c>
      <c r="AO31" s="341" t="n">
        <v>0.01</v>
      </c>
      <c r="AP31" s="342">
        <f>AP30/AP7</f>
        <v/>
      </c>
    </row>
    <row r="32" customFormat="1" s="122">
      <c r="A32" s="122" t="n"/>
      <c r="B32" s="122" t="n"/>
      <c r="C32" s="122" t="n"/>
      <c r="D32" s="122" t="n"/>
      <c r="E32" s="122" t="n"/>
      <c r="F32" s="122" t="n"/>
      <c r="G32" s="115" t="n"/>
      <c r="H32" s="122" t="n"/>
      <c r="I32" s="122" t="n"/>
      <c r="J32" s="122" t="n"/>
      <c r="K32" s="122" t="n"/>
      <c r="L32" s="115" t="n"/>
      <c r="M32" s="122" t="n"/>
      <c r="N32" s="122" t="n"/>
      <c r="O32" s="122" t="n"/>
      <c r="P32" s="122" t="n"/>
      <c r="Q32" s="115" t="n"/>
      <c r="R32" s="122" t="n"/>
      <c r="S32" s="122" t="n"/>
      <c r="T32" s="122" t="n"/>
      <c r="U32" s="122" t="n"/>
      <c r="V32" s="115" t="n"/>
      <c r="W32" s="122" t="n"/>
      <c r="X32" s="122" t="n"/>
      <c r="Y32" s="122" t="n"/>
      <c r="Z32" s="122" t="n"/>
      <c r="AA32" s="75" t="n"/>
      <c r="AB32" s="122" t="n"/>
      <c r="AC32" s="122" t="n"/>
      <c r="AD32" s="122" t="n"/>
      <c r="AE32" s="122" t="n"/>
      <c r="AF32" s="115" t="n"/>
      <c r="AG32" s="122" t="n"/>
      <c r="AH32" s="122" t="n"/>
      <c r="AI32" s="122" t="n"/>
      <c r="AJ32" s="122" t="n"/>
      <c r="AK32" s="115" t="n"/>
      <c r="AL32" s="122" t="n"/>
      <c r="AM32" s="122" t="n"/>
      <c r="AN32" s="122" t="n"/>
      <c r="AO32" s="122" t="n"/>
      <c r="AP32" s="115" t="n"/>
    </row>
    <row r="33" customFormat="1" s="78">
      <c r="A33" s="44" t="n"/>
      <c r="B33" s="44" t="inlineStr">
        <is>
          <t xml:space="preserve">Pre-tax Income </t>
        </is>
      </c>
      <c r="C33" s="52">
        <f>C24+C27+C30</f>
        <v/>
      </c>
      <c r="D33" s="52">
        <f>D24+D27+D30</f>
        <v/>
      </c>
      <c r="E33" s="52">
        <f>E24+E27+E30</f>
        <v/>
      </c>
      <c r="F33" s="52">
        <f>F24+F27+F30</f>
        <v/>
      </c>
      <c r="G33" s="123">
        <f>G24+G27+G30</f>
        <v/>
      </c>
      <c r="H33" s="52">
        <f>H24+H27+H30</f>
        <v/>
      </c>
      <c r="I33" s="52">
        <f>I24+I27+I30</f>
        <v/>
      </c>
      <c r="J33" s="52">
        <f>J24+J27+J30</f>
        <v/>
      </c>
      <c r="K33" s="52">
        <f>K24+K27+K30</f>
        <v/>
      </c>
      <c r="L33" s="123">
        <f>L24+L27+L30</f>
        <v/>
      </c>
      <c r="M33" s="52">
        <f>M24+M27+M30</f>
        <v/>
      </c>
      <c r="N33" s="52">
        <f>N24+N27+N30</f>
        <v/>
      </c>
      <c r="O33" s="52">
        <f>O24+O27+O30</f>
        <v/>
      </c>
      <c r="P33" s="52">
        <f>P24+P27+P30</f>
        <v/>
      </c>
      <c r="Q33" s="123">
        <f>Q24+Q27+Q30</f>
        <v/>
      </c>
      <c r="R33" s="52">
        <f>R24+R27+R30</f>
        <v/>
      </c>
      <c r="S33" s="52">
        <f>S24+S27+S30</f>
        <v/>
      </c>
      <c r="T33" s="52">
        <f>T24+T27+T30</f>
        <v/>
      </c>
      <c r="U33" s="52">
        <f>U24+U27+U30</f>
        <v/>
      </c>
      <c r="V33" s="123">
        <f>V24+V27+V30</f>
        <v/>
      </c>
      <c r="W33" s="52">
        <f>W24+W27+W30</f>
        <v/>
      </c>
      <c r="X33" s="52">
        <f>X24+X27+X30</f>
        <v/>
      </c>
      <c r="Y33" s="52">
        <f>Y24+Y27+Y30</f>
        <v/>
      </c>
      <c r="Z33" s="52">
        <f>Z24+Z27+Z30</f>
        <v/>
      </c>
      <c r="AA33" s="124">
        <f>AA24+AA27+AA30</f>
        <v/>
      </c>
      <c r="AB33" s="116">
        <f>AB24+AB27+AB30</f>
        <v/>
      </c>
      <c r="AC33" s="116">
        <f>AC24+AC27+AC30</f>
        <v/>
      </c>
      <c r="AD33" s="116">
        <f>AD24+AD27+AD30</f>
        <v/>
      </c>
      <c r="AE33" s="116">
        <f>AE24+AE27+AE30</f>
        <v/>
      </c>
      <c r="AF33" s="117">
        <f>AF24+AF27+AF30</f>
        <v/>
      </c>
      <c r="AG33" s="116">
        <f>AG24+AG27+AG30</f>
        <v/>
      </c>
      <c r="AH33" s="116">
        <f>AH24+AH27+AH30</f>
        <v/>
      </c>
      <c r="AI33" s="116">
        <f>AI24+AI27+AI30</f>
        <v/>
      </c>
      <c r="AJ33" s="116">
        <f>AJ24+AJ27+AJ30</f>
        <v/>
      </c>
      <c r="AK33" s="117">
        <f>AK24+AK27+AK30</f>
        <v/>
      </c>
      <c r="AL33" s="116">
        <f>AL24+AL27+AL30</f>
        <v/>
      </c>
      <c r="AM33" s="116">
        <f>AM24+AM27+AM30</f>
        <v/>
      </c>
      <c r="AN33" s="116">
        <f>AN24+AN27+AN30</f>
        <v/>
      </c>
      <c r="AO33" s="116">
        <f>AO24+AO27+AO30</f>
        <v/>
      </c>
      <c r="AP33" s="117">
        <f>AP24+AP27+AP30</f>
        <v/>
      </c>
    </row>
    <row r="34" customFormat="1" s="122">
      <c r="A34" s="122" t="n"/>
      <c r="B34" s="122" t="n"/>
      <c r="C34" s="122" t="n"/>
      <c r="D34" s="122" t="n"/>
      <c r="E34" s="122" t="n"/>
      <c r="F34" s="122" t="n"/>
      <c r="G34" s="115" t="n"/>
      <c r="H34" s="122" t="n"/>
      <c r="I34" s="122" t="n"/>
      <c r="J34" s="122" t="n"/>
      <c r="K34" s="122" t="n"/>
      <c r="L34" s="115" t="n"/>
      <c r="M34" s="122" t="n"/>
      <c r="N34" s="122" t="n"/>
      <c r="O34" s="122" t="n"/>
      <c r="P34" s="122" t="n"/>
      <c r="Q34" s="115" t="n"/>
      <c r="R34" s="122" t="n"/>
      <c r="S34" s="122" t="n"/>
      <c r="T34" s="122" t="n"/>
      <c r="U34" s="122" t="n"/>
      <c r="V34" s="115" t="n"/>
      <c r="W34" s="122" t="n"/>
      <c r="X34" s="122" t="n"/>
      <c r="Y34" s="122" t="n"/>
      <c r="Z34" s="122" t="n"/>
      <c r="AA34" s="75" t="n"/>
      <c r="AB34" s="122" t="n"/>
      <c r="AC34" s="122" t="n"/>
      <c r="AD34" s="122" t="n"/>
      <c r="AE34" s="122" t="n"/>
      <c r="AF34" s="115" t="n"/>
      <c r="AG34" s="122" t="n"/>
      <c r="AH34" s="122" t="n"/>
      <c r="AI34" s="122" t="n"/>
      <c r="AJ34" s="122" t="n"/>
      <c r="AK34" s="115" t="n"/>
      <c r="AL34" s="122" t="n"/>
      <c r="AM34" s="122" t="n"/>
      <c r="AN34" s="122" t="n"/>
      <c r="AO34" s="122" t="n"/>
      <c r="AP34" s="115" t="n"/>
    </row>
    <row r="35" customFormat="1" s="122">
      <c r="A35" s="122" t="n"/>
      <c r="B35" s="122" t="inlineStr">
        <is>
          <t>Provision / (benefit) for Income Taxes</t>
        </is>
      </c>
      <c r="C35" s="401" t="n">
        <v>-1.44</v>
      </c>
      <c r="D35" s="401" t="n">
        <v>1.879</v>
      </c>
      <c r="E35" s="401" t="n">
        <v>-0.992</v>
      </c>
      <c r="F35" s="387">
        <f>+G35-SUM(C35,D35,E35)</f>
        <v/>
      </c>
      <c r="G35" s="402" t="n">
        <v>-13.584</v>
      </c>
      <c r="H35" s="401" t="n">
        <v>-8.51</v>
      </c>
      <c r="I35" s="401" t="n">
        <v>-6.999</v>
      </c>
      <c r="J35" s="401" t="n">
        <v>-9.241</v>
      </c>
      <c r="K35" s="387">
        <f>+L35-SUM(H35,I35,J35)</f>
        <v/>
      </c>
      <c r="L35" s="402" t="n">
        <v>-28.956</v>
      </c>
      <c r="M35" s="401" t="n">
        <v>-6.845</v>
      </c>
      <c r="N35" s="401" t="n">
        <v>-12.093</v>
      </c>
      <c r="O35" s="401" t="n">
        <v>-5.849</v>
      </c>
      <c r="P35" s="387">
        <f>+Q35-SUM(M35,N35,O35)</f>
        <v/>
      </c>
      <c r="Q35" s="402" t="n">
        <v>-28.062</v>
      </c>
      <c r="R35" s="401" t="n">
        <v>-6.932</v>
      </c>
      <c r="S35" s="401" t="n">
        <v>-5.202</v>
      </c>
      <c r="T35" s="401" t="n">
        <v>-8.332000000000001</v>
      </c>
      <c r="U35" s="387">
        <f>+V35-SUM(R35,S35,T35)</f>
        <v/>
      </c>
      <c r="V35" s="402" t="n">
        <v>-25.63</v>
      </c>
      <c r="W35" s="401" t="n">
        <v>-8.429</v>
      </c>
      <c r="X35" s="401" t="n">
        <v>-7.663</v>
      </c>
      <c r="Y35" s="401" t="n">
        <v>-0.51</v>
      </c>
      <c r="Z35" s="387">
        <f>+AA35-SUM(W35,X35,Y35)</f>
        <v/>
      </c>
      <c r="AA35" s="403" t="n">
        <v>-9.353</v>
      </c>
      <c r="AB35" s="161">
        <f>AB33*AB36</f>
        <v/>
      </c>
      <c r="AC35" s="161">
        <f>AC33*AC36</f>
        <v/>
      </c>
      <c r="AD35" s="161">
        <f>AD33*AD36</f>
        <v/>
      </c>
      <c r="AE35" s="161">
        <f>AE33*AE36</f>
        <v/>
      </c>
      <c r="AF35" s="162">
        <f>SUM(AB35:AE35)</f>
        <v/>
      </c>
      <c r="AG35" s="161">
        <f>AG33*AG36</f>
        <v/>
      </c>
      <c r="AH35" s="161">
        <f>AH33*AH36</f>
        <v/>
      </c>
      <c r="AI35" s="161">
        <f>AI33*AI36</f>
        <v/>
      </c>
      <c r="AJ35" s="161">
        <f>AJ33*AJ36</f>
        <v/>
      </c>
      <c r="AK35" s="162">
        <f>SUM(AG35:AJ35)</f>
        <v/>
      </c>
      <c r="AL35" s="161">
        <f>AL33*AL36</f>
        <v/>
      </c>
      <c r="AM35" s="161">
        <f>AM33*AM36</f>
        <v/>
      </c>
      <c r="AN35" s="161">
        <f>AN33*AN36</f>
        <v/>
      </c>
      <c r="AO35" s="161">
        <f>AO33*AO36</f>
        <v/>
      </c>
      <c r="AP35" s="162">
        <f>SUM(AL35:AO35)</f>
        <v/>
      </c>
    </row>
    <row r="36" customFormat="1" s="122">
      <c r="A36" s="122" t="n"/>
      <c r="B36" s="113" t="inlineStr">
        <is>
          <t>Tax Rate, %</t>
        </is>
      </c>
      <c r="C36" s="337">
        <f>C35/C33</f>
        <v/>
      </c>
      <c r="D36" s="337">
        <f>D35/D33</f>
        <v/>
      </c>
      <c r="E36" s="337">
        <f>E35/E33</f>
        <v/>
      </c>
      <c r="F36" s="337">
        <f>F35/F33</f>
        <v/>
      </c>
      <c r="G36" s="338">
        <f>G35/G33</f>
        <v/>
      </c>
      <c r="H36" s="337">
        <f>H35/H33</f>
        <v/>
      </c>
      <c r="I36" s="337">
        <f>I35/I33</f>
        <v/>
      </c>
      <c r="J36" s="337">
        <f>J35/J33</f>
        <v/>
      </c>
      <c r="K36" s="337">
        <f>K35/K33</f>
        <v/>
      </c>
      <c r="L36" s="338">
        <f>L35/L33</f>
        <v/>
      </c>
      <c r="M36" s="337">
        <f>M35/M33</f>
        <v/>
      </c>
      <c r="N36" s="337">
        <f>N35/N33</f>
        <v/>
      </c>
      <c r="O36" s="337">
        <f>O35/O33</f>
        <v/>
      </c>
      <c r="P36" s="337">
        <f>P35/P33</f>
        <v/>
      </c>
      <c r="Q36" s="338">
        <f>Q35/Q33</f>
        <v/>
      </c>
      <c r="R36" s="337">
        <f>R35/R33</f>
        <v/>
      </c>
      <c r="S36" s="337">
        <f>S35/S33</f>
        <v/>
      </c>
      <c r="T36" s="337">
        <f>T35/T33</f>
        <v/>
      </c>
      <c r="U36" s="337">
        <f>U35/U33</f>
        <v/>
      </c>
      <c r="V36" s="338">
        <f>V35/V33</f>
        <v/>
      </c>
      <c r="W36" s="337">
        <f>W35/W33</f>
        <v/>
      </c>
      <c r="X36" s="337">
        <f>X35/X33</f>
        <v/>
      </c>
      <c r="Y36" s="337">
        <f>Y35/Y33</f>
        <v/>
      </c>
      <c r="Z36" s="337">
        <f>Z35/Z33</f>
        <v/>
      </c>
      <c r="AA36" s="339">
        <f>AA35/AA33</f>
        <v/>
      </c>
      <c r="AB36" s="405" t="n">
        <v>0.02</v>
      </c>
      <c r="AC36" s="406" t="n">
        <v>0.02</v>
      </c>
      <c r="AD36" s="406" t="n">
        <v>0.02</v>
      </c>
      <c r="AE36" s="406" t="n">
        <v>0.02</v>
      </c>
      <c r="AF36" s="407">
        <f>AF35/AF33</f>
        <v/>
      </c>
      <c r="AG36" s="406" t="n">
        <v>0.02</v>
      </c>
      <c r="AH36" s="406" t="n">
        <v>0.02</v>
      </c>
      <c r="AI36" s="406" t="n">
        <v>0.02</v>
      </c>
      <c r="AJ36" s="406" t="n">
        <v>0.02</v>
      </c>
      <c r="AK36" s="407">
        <f>AK35/AK33</f>
        <v/>
      </c>
      <c r="AL36" s="406" t="n">
        <v>0.02</v>
      </c>
      <c r="AM36" s="406" t="n">
        <v>0.02</v>
      </c>
      <c r="AN36" s="406" t="n">
        <v>0.02</v>
      </c>
      <c r="AO36" s="406" t="n">
        <v>0.02</v>
      </c>
      <c r="AP36" s="407">
        <f>AP35/AP33</f>
        <v/>
      </c>
    </row>
    <row r="37" customFormat="1" s="122">
      <c r="A37" s="122" t="n"/>
      <c r="B37" s="122" t="n"/>
      <c r="G37" s="115" t="n"/>
      <c r="L37" s="115" t="n"/>
      <c r="Q37" s="115" t="n"/>
      <c r="V37" s="115" t="n"/>
      <c r="AA37" s="75" t="n"/>
      <c r="AC37" s="122" t="n"/>
      <c r="AD37" s="122" t="n"/>
      <c r="AE37" s="122" t="n"/>
      <c r="AF37" s="115" t="n"/>
      <c r="AG37" s="122" t="n"/>
      <c r="AH37" s="122" t="n"/>
      <c r="AI37" s="122" t="n"/>
      <c r="AJ37" s="122" t="n"/>
      <c r="AK37" s="115" t="n"/>
      <c r="AL37" s="122" t="n"/>
      <c r="AM37" s="122" t="n"/>
      <c r="AN37" s="122" t="n"/>
      <c r="AO37" s="122" t="n"/>
      <c r="AP37" s="115" t="n"/>
    </row>
    <row r="38" customFormat="1" s="78">
      <c r="A38" s="44" t="n"/>
      <c r="B38" s="44" t="inlineStr">
        <is>
          <t xml:space="preserve">Net Income </t>
        </is>
      </c>
      <c r="C38" s="52">
        <f>C33+C35</f>
        <v/>
      </c>
      <c r="D38" s="52">
        <f>D33+D35</f>
        <v/>
      </c>
      <c r="E38" s="52">
        <f>E33+E35</f>
        <v/>
      </c>
      <c r="F38" s="52">
        <f>F33+F35</f>
        <v/>
      </c>
      <c r="G38" s="123">
        <f>G33+G35</f>
        <v/>
      </c>
      <c r="H38" s="52">
        <f>H33+H35</f>
        <v/>
      </c>
      <c r="I38" s="52">
        <f>I33+I35</f>
        <v/>
      </c>
      <c r="J38" s="52">
        <f>J33+J35</f>
        <v/>
      </c>
      <c r="K38" s="52">
        <f>K33+K35</f>
        <v/>
      </c>
      <c r="L38" s="123">
        <f>L33+L35</f>
        <v/>
      </c>
      <c r="M38" s="52">
        <f>M33+M35</f>
        <v/>
      </c>
      <c r="N38" s="52">
        <f>N33+N35</f>
        <v/>
      </c>
      <c r="O38" s="52">
        <f>O33+O35</f>
        <v/>
      </c>
      <c r="P38" s="52">
        <f>P33+P35</f>
        <v/>
      </c>
      <c r="Q38" s="123">
        <f>Q33+Q35</f>
        <v/>
      </c>
      <c r="R38" s="52">
        <f>R33+R35</f>
        <v/>
      </c>
      <c r="S38" s="52">
        <f>S33+S35</f>
        <v/>
      </c>
      <c r="T38" s="52">
        <f>T33+T35</f>
        <v/>
      </c>
      <c r="U38" s="52">
        <f>U33+U35</f>
        <v/>
      </c>
      <c r="V38" s="123">
        <f>V33+V35</f>
        <v/>
      </c>
      <c r="W38" s="52">
        <f>W33+W35</f>
        <v/>
      </c>
      <c r="X38" s="52">
        <f>X33+X35</f>
        <v/>
      </c>
      <c r="Y38" s="52">
        <f>Y33+Y35</f>
        <v/>
      </c>
      <c r="Z38" s="52">
        <f>Z33+Z35</f>
        <v/>
      </c>
      <c r="AA38" s="124">
        <f>AA33+AA35</f>
        <v/>
      </c>
      <c r="AB38" s="116">
        <f>AB33+AB35</f>
        <v/>
      </c>
      <c r="AC38" s="116">
        <f>AC33+AC35</f>
        <v/>
      </c>
      <c r="AD38" s="116">
        <f>AD33+AD35</f>
        <v/>
      </c>
      <c r="AE38" s="116">
        <f>AE33+AE35</f>
        <v/>
      </c>
      <c r="AF38" s="117">
        <f>AF33+AF35</f>
        <v/>
      </c>
      <c r="AG38" s="116">
        <f>AG33+AG35</f>
        <v/>
      </c>
      <c r="AH38" s="116">
        <f>AH33+AH35</f>
        <v/>
      </c>
      <c r="AI38" s="116">
        <f>AI33+AI35</f>
        <v/>
      </c>
      <c r="AJ38" s="116">
        <f>AJ33+AJ35</f>
        <v/>
      </c>
      <c r="AK38" s="117">
        <f>AK33+AK35</f>
        <v/>
      </c>
      <c r="AL38" s="116">
        <f>AL33+AL35</f>
        <v/>
      </c>
      <c r="AM38" s="116">
        <f>AM33+AM35</f>
        <v/>
      </c>
      <c r="AN38" s="116">
        <f>AN33+AN35</f>
        <v/>
      </c>
      <c r="AO38" s="116">
        <f>AO33+AO35</f>
        <v/>
      </c>
      <c r="AP38" s="117">
        <f>AP33+AP35</f>
        <v/>
      </c>
    </row>
    <row r="39" customFormat="1" s="122">
      <c r="A39" s="122" t="n"/>
      <c r="B39" s="122" t="n"/>
      <c r="G39" s="115" t="n"/>
      <c r="L39" s="115" t="n"/>
      <c r="Q39" s="115" t="n"/>
      <c r="V39" s="115" t="n"/>
      <c r="AA39" s="75" t="n"/>
      <c r="AC39" s="122" t="n"/>
      <c r="AD39" s="122" t="n"/>
      <c r="AE39" s="122" t="n"/>
      <c r="AF39" s="115" t="n"/>
      <c r="AG39" s="122" t="n"/>
      <c r="AH39" s="122" t="n"/>
      <c r="AI39" s="122" t="n"/>
      <c r="AJ39" s="122" t="n"/>
      <c r="AK39" s="115" t="n"/>
      <c r="AL39" s="122" t="n"/>
      <c r="AM39" s="122" t="n"/>
      <c r="AN39" s="122" t="n"/>
      <c r="AO39" s="122" t="n"/>
      <c r="AP39" s="115" t="n"/>
    </row>
    <row r="40" customFormat="1" s="122">
      <c r="A40" s="122" t="n"/>
      <c r="B40" s="122" t="inlineStr">
        <is>
          <t>EPS (Basic), $</t>
        </is>
      </c>
      <c r="C40" s="125">
        <f>C38/C43</f>
        <v/>
      </c>
      <c r="D40" s="125">
        <f>D38/D43</f>
        <v/>
      </c>
      <c r="E40" s="125">
        <f>E38/E43</f>
        <v/>
      </c>
      <c r="F40" s="125">
        <f>F38/F43</f>
        <v/>
      </c>
      <c r="G40" s="126">
        <f>G38/G43</f>
        <v/>
      </c>
      <c r="H40" s="125">
        <f>H38/H43</f>
        <v/>
      </c>
      <c r="I40" s="125">
        <f>I38/I43</f>
        <v/>
      </c>
      <c r="J40" s="125">
        <f>J38/J43</f>
        <v/>
      </c>
      <c r="K40" s="125">
        <f>K38/K43</f>
        <v/>
      </c>
      <c r="L40" s="126">
        <f>L38/L43</f>
        <v/>
      </c>
      <c r="M40" s="125">
        <f>M38/M43</f>
        <v/>
      </c>
      <c r="N40" s="125">
        <f>N38/N43</f>
        <v/>
      </c>
      <c r="O40" s="125">
        <f>O38/O43</f>
        <v/>
      </c>
      <c r="P40" s="125">
        <f>P38/P43</f>
        <v/>
      </c>
      <c r="Q40" s="126">
        <f>Q38/Q43</f>
        <v/>
      </c>
      <c r="R40" s="125">
        <f>R38/R43</f>
        <v/>
      </c>
      <c r="S40" s="125">
        <f>S38/S43</f>
        <v/>
      </c>
      <c r="T40" s="125">
        <f>T38/T43</f>
        <v/>
      </c>
      <c r="U40" s="125">
        <f>U38/U43</f>
        <v/>
      </c>
      <c r="V40" s="126">
        <f>V38/V43</f>
        <v/>
      </c>
      <c r="W40" s="125">
        <f>W38/W43</f>
        <v/>
      </c>
      <c r="X40" s="125">
        <f>X38/X43</f>
        <v/>
      </c>
      <c r="Y40" s="125">
        <f>Y38/Y43</f>
        <v/>
      </c>
      <c r="Z40" s="125">
        <f>Z38/Z43</f>
        <v/>
      </c>
      <c r="AA40" s="127">
        <f>AA38/AA43</f>
        <v/>
      </c>
      <c r="AB40" s="283">
        <f>AB38/AB43</f>
        <v/>
      </c>
      <c r="AC40" s="283">
        <f>AC38/AC43</f>
        <v/>
      </c>
      <c r="AD40" s="283">
        <f>AD38/AD43</f>
        <v/>
      </c>
      <c r="AE40" s="283">
        <f>AE38/AE43</f>
        <v/>
      </c>
      <c r="AF40" s="284">
        <f>AF38/AF43</f>
        <v/>
      </c>
      <c r="AG40" s="283">
        <f>AG38/AG43</f>
        <v/>
      </c>
      <c r="AH40" s="283">
        <f>AH38/AH43</f>
        <v/>
      </c>
      <c r="AI40" s="283">
        <f>AI38/AI43</f>
        <v/>
      </c>
      <c r="AJ40" s="283">
        <f>AJ38/AJ43</f>
        <v/>
      </c>
      <c r="AK40" s="284">
        <f>AK38/AK43</f>
        <v/>
      </c>
      <c r="AL40" s="283">
        <f>AL38/AL43</f>
        <v/>
      </c>
      <c r="AM40" s="283">
        <f>AM38/AM43</f>
        <v/>
      </c>
      <c r="AN40" s="283">
        <f>AN38/AN43</f>
        <v/>
      </c>
      <c r="AO40" s="283">
        <f>AO38/AO43</f>
        <v/>
      </c>
      <c r="AP40" s="284">
        <f>AP38/AP43</f>
        <v/>
      </c>
    </row>
    <row r="41" customFormat="1" s="122">
      <c r="A41" s="122" t="n"/>
      <c r="B41" s="122" t="inlineStr">
        <is>
          <t>EPS (Diluted), $</t>
        </is>
      </c>
      <c r="C41" s="283">
        <f>C38/C46</f>
        <v/>
      </c>
      <c r="D41" s="283">
        <f>D38/D46</f>
        <v/>
      </c>
      <c r="E41" s="283">
        <f>E38/E46</f>
        <v/>
      </c>
      <c r="F41" s="283">
        <f>F38/F46</f>
        <v/>
      </c>
      <c r="G41" s="284">
        <f>G38/G46</f>
        <v/>
      </c>
      <c r="H41" s="283">
        <f>H38/H46</f>
        <v/>
      </c>
      <c r="I41" s="283">
        <f>I38/I46</f>
        <v/>
      </c>
      <c r="J41" s="283">
        <f>J38/J46</f>
        <v/>
      </c>
      <c r="K41" s="283">
        <f>K38/K46</f>
        <v/>
      </c>
      <c r="L41" s="284">
        <f>L38/L46</f>
        <v/>
      </c>
      <c r="M41" s="283">
        <f>M38/M46</f>
        <v/>
      </c>
      <c r="N41" s="283">
        <f>N38/N46</f>
        <v/>
      </c>
      <c r="O41" s="283">
        <f>O38/O46</f>
        <v/>
      </c>
      <c r="P41" s="283">
        <f>P38/P46</f>
        <v/>
      </c>
      <c r="Q41" s="284">
        <f>Q38/Q46</f>
        <v/>
      </c>
      <c r="R41" s="283">
        <f>R38/R46</f>
        <v/>
      </c>
      <c r="S41" s="283">
        <f>S38/S46</f>
        <v/>
      </c>
      <c r="T41" s="283">
        <f>T38/T46</f>
        <v/>
      </c>
      <c r="U41" s="283">
        <f>U38/U46</f>
        <v/>
      </c>
      <c r="V41" s="284">
        <f>V38/V46</f>
        <v/>
      </c>
      <c r="W41" s="283">
        <f>W38/W46</f>
        <v/>
      </c>
      <c r="X41" s="283">
        <f>X38/X46</f>
        <v/>
      </c>
      <c r="Y41" s="283">
        <f>Y38/Y46</f>
        <v/>
      </c>
      <c r="Z41" s="283">
        <f>Z38/Z46</f>
        <v/>
      </c>
      <c r="AA41" s="129">
        <f>AA38/AA46</f>
        <v/>
      </c>
      <c r="AB41" s="283">
        <f>AB38/AB46</f>
        <v/>
      </c>
      <c r="AC41" s="283">
        <f>AC38/AC46</f>
        <v/>
      </c>
      <c r="AD41" s="283">
        <f>AD38/AD46</f>
        <v/>
      </c>
      <c r="AE41" s="283">
        <f>AE38/AE46</f>
        <v/>
      </c>
      <c r="AF41" s="284">
        <f>AF38/AF46</f>
        <v/>
      </c>
      <c r="AG41" s="283">
        <f>AG38/AG46</f>
        <v/>
      </c>
      <c r="AH41" s="283">
        <f>AH38/AH46</f>
        <v/>
      </c>
      <c r="AI41" s="283">
        <f>AI38/AI46</f>
        <v/>
      </c>
      <c r="AJ41" s="283">
        <f>AJ38/AJ46</f>
        <v/>
      </c>
      <c r="AK41" s="284">
        <f>AK38/AK46</f>
        <v/>
      </c>
      <c r="AL41" s="283">
        <f>AL38/AL46</f>
        <v/>
      </c>
      <c r="AM41" s="283">
        <f>AM38/AM46</f>
        <v/>
      </c>
      <c r="AN41" s="283">
        <f>AN38/AN46</f>
        <v/>
      </c>
      <c r="AO41" s="283">
        <f>AO38/AO46</f>
        <v/>
      </c>
      <c r="AP41" s="284">
        <f>AP38/AP46</f>
        <v/>
      </c>
    </row>
    <row r="42" customFormat="1" s="122">
      <c r="A42" s="122" t="n"/>
      <c r="B42" s="122" t="n"/>
      <c r="C42" s="122" t="n"/>
      <c r="D42" s="122" t="n"/>
      <c r="E42" s="122" t="n"/>
      <c r="F42" s="122" t="n"/>
      <c r="G42" s="115" t="n"/>
      <c r="H42" s="122" t="n"/>
      <c r="I42" s="122" t="n"/>
      <c r="J42" s="122" t="n"/>
      <c r="K42" s="122" t="n"/>
      <c r="L42" s="115" t="n"/>
      <c r="M42" s="122" t="n"/>
      <c r="N42" s="122" t="n"/>
      <c r="O42" s="122" t="n"/>
      <c r="P42" s="122" t="n"/>
      <c r="Q42" s="115" t="n"/>
      <c r="R42" s="122" t="n"/>
      <c r="S42" s="122" t="n"/>
      <c r="T42" s="122" t="n"/>
      <c r="U42" s="122" t="n"/>
      <c r="V42" s="115" t="n"/>
      <c r="W42" s="122" t="n"/>
      <c r="X42" s="122" t="n"/>
      <c r="Y42" s="122" t="n"/>
      <c r="Z42" s="122" t="n"/>
      <c r="AA42" s="75" t="n"/>
      <c r="AB42" s="122" t="n"/>
      <c r="AC42" s="122" t="n"/>
      <c r="AD42" s="122" t="n"/>
      <c r="AE42" s="122" t="n"/>
      <c r="AF42" s="115" t="n"/>
      <c r="AG42" s="122" t="n"/>
      <c r="AH42" s="122" t="n"/>
      <c r="AI42" s="122" t="n"/>
      <c r="AJ42" s="122" t="n"/>
      <c r="AK42" s="115" t="n"/>
      <c r="AL42" s="122" t="n"/>
      <c r="AM42" s="122" t="n"/>
      <c r="AN42" s="122" t="n"/>
      <c r="AO42" s="122" t="n"/>
      <c r="AP42" s="115" t="n"/>
    </row>
    <row r="43" customFormat="1" s="122">
      <c r="A43" s="122" t="n"/>
      <c r="B43" s="122" t="inlineStr">
        <is>
          <t>Basic Weighted Average Shares</t>
        </is>
      </c>
      <c r="C43" s="408" t="n">
        <v>1501.6</v>
      </c>
      <c r="D43" s="408" t="n">
        <v>1547.2</v>
      </c>
      <c r="E43" s="408" t="n">
        <v>1581</v>
      </c>
      <c r="F43" s="401" t="n">
        <v>1604.778</v>
      </c>
      <c r="G43" s="402" t="n">
        <v>1558.997</v>
      </c>
      <c r="H43" s="401" t="n">
        <v>1619.113</v>
      </c>
      <c r="I43" s="401" t="n">
        <v>1632.14</v>
      </c>
      <c r="J43" s="401" t="n">
        <v>1608.523</v>
      </c>
      <c r="K43" s="401" t="n">
        <v>1573.883</v>
      </c>
      <c r="L43" s="402" t="n">
        <v>1608.304</v>
      </c>
      <c r="M43" s="401" t="n">
        <v>1581.37</v>
      </c>
      <c r="N43" s="401" t="n">
        <v>1603.172</v>
      </c>
      <c r="O43" s="401" t="n">
        <v>1625.917</v>
      </c>
      <c r="P43" s="401" t="n">
        <v>1638.714</v>
      </c>
      <c r="Q43" s="402" t="n">
        <v>1612.504</v>
      </c>
      <c r="R43" s="401" t="n">
        <v>1647.387</v>
      </c>
      <c r="S43" s="401" t="n">
        <v>1644.736</v>
      </c>
      <c r="T43" s="401" t="n">
        <v>1663.011</v>
      </c>
      <c r="U43" s="401" t="n">
        <v>1681.16</v>
      </c>
      <c r="V43" s="402" t="n">
        <v>1659.147</v>
      </c>
      <c r="W43" s="401" t="n">
        <v>1696.353</v>
      </c>
      <c r="X43" s="401" t="n">
        <v>1674.854</v>
      </c>
      <c r="Y43" s="401" t="n">
        <v>1696.542</v>
      </c>
      <c r="Z43" s="401" t="n">
        <v>1710.465</v>
      </c>
      <c r="AA43" s="403" t="n">
        <v>1694.598</v>
      </c>
      <c r="AB43" s="161">
        <f>W43*(1+AB45)</f>
        <v/>
      </c>
      <c r="AC43" s="161">
        <f>X43*(1+AC45)</f>
        <v/>
      </c>
      <c r="AD43" s="161">
        <f>Y43*(1+AD45)</f>
        <v/>
      </c>
      <c r="AE43" s="161">
        <f>Z43*(1+AE45)</f>
        <v/>
      </c>
      <c r="AF43" s="162">
        <f>AVERAGE(AB43:AE43)</f>
        <v/>
      </c>
      <c r="AG43" s="161">
        <f>AB43*(1+AG45)</f>
        <v/>
      </c>
      <c r="AH43" s="161">
        <f>AC43*(1+AH45)</f>
        <v/>
      </c>
      <c r="AI43" s="161">
        <f>AD43*(1+AI45)</f>
        <v/>
      </c>
      <c r="AJ43" s="161">
        <f>AE43*(1+AJ45)</f>
        <v/>
      </c>
      <c r="AK43" s="162">
        <f>AVERAGE(AG43:AJ43)</f>
        <v/>
      </c>
      <c r="AL43" s="161">
        <f>AG43*(1+AL45)</f>
        <v/>
      </c>
      <c r="AM43" s="161">
        <f>AH43*(1+AM45)</f>
        <v/>
      </c>
      <c r="AN43" s="161">
        <f>AI43*(1+AN45)</f>
        <v/>
      </c>
      <c r="AO43" s="161">
        <f>AJ43*(1+AO45)</f>
        <v/>
      </c>
      <c r="AP43" s="162">
        <f>AVERAGE(AL43:AO43)</f>
        <v/>
      </c>
    </row>
    <row r="44" customFormat="1" s="122">
      <c r="A44" s="122" t="n"/>
      <c r="B44" s="372" t="inlineStr">
        <is>
          <t>Q/Q Basic Weighted Average Shares growth, %</t>
        </is>
      </c>
      <c r="C44" s="122" t="n"/>
      <c r="D44" s="337">
        <f>D43/C43-1</f>
        <v/>
      </c>
      <c r="E44" s="337">
        <f>E43/D43-1</f>
        <v/>
      </c>
      <c r="F44" s="337">
        <f>F43/E43-1</f>
        <v/>
      </c>
      <c r="G44" s="115" t="n"/>
      <c r="H44" s="337">
        <f>H43/F43-1</f>
        <v/>
      </c>
      <c r="I44" s="337">
        <f>I43/G43-1</f>
        <v/>
      </c>
      <c r="J44" s="337">
        <f>J43/H43-1</f>
        <v/>
      </c>
      <c r="K44" s="337">
        <f>K43/I43-1</f>
        <v/>
      </c>
      <c r="L44" s="115" t="n"/>
      <c r="M44" s="337">
        <f>M43/K43-1</f>
        <v/>
      </c>
      <c r="N44" s="337">
        <f>N43/L43-1</f>
        <v/>
      </c>
      <c r="O44" s="337">
        <f>O43/M43-1</f>
        <v/>
      </c>
      <c r="P44" s="337">
        <f>P43/N43-1</f>
        <v/>
      </c>
      <c r="Q44" s="115" t="n"/>
      <c r="R44" s="337">
        <f>R43/P43-1</f>
        <v/>
      </c>
      <c r="S44" s="337">
        <f>S43/Q43-1</f>
        <v/>
      </c>
      <c r="T44" s="337">
        <f>T43/R43-1</f>
        <v/>
      </c>
      <c r="U44" s="337">
        <f>U43/S43-1</f>
        <v/>
      </c>
      <c r="V44" s="115" t="n"/>
      <c r="W44" s="409" t="n">
        <v>0.008999999999999999</v>
      </c>
      <c r="X44" s="409" t="n">
        <v>0.047</v>
      </c>
      <c r="Y44" s="409" t="n">
        <v>-0.007</v>
      </c>
      <c r="Z44" s="409" t="n">
        <v>-0.036</v>
      </c>
      <c r="AA44" s="75" t="n"/>
      <c r="AB44" s="340">
        <f>AB43/Z43-1</f>
        <v/>
      </c>
      <c r="AC44" s="340">
        <f>AC43/AB43-1</f>
        <v/>
      </c>
      <c r="AD44" s="340">
        <f>AD43/AC43-1</f>
        <v/>
      </c>
      <c r="AE44" s="340">
        <f>AE43/AD43-1</f>
        <v/>
      </c>
      <c r="AF44" s="349" t="n"/>
      <c r="AG44" s="340">
        <f>AG43/AE43-1</f>
        <v/>
      </c>
      <c r="AH44" s="340">
        <f>AH43/AG43-1</f>
        <v/>
      </c>
      <c r="AI44" s="340">
        <f>AI43/AH43-1</f>
        <v/>
      </c>
      <c r="AJ44" s="340">
        <f>AJ43/AI43-1</f>
        <v/>
      </c>
      <c r="AK44" s="349" t="n"/>
      <c r="AL44" s="340">
        <f>AL43/AJ43-1</f>
        <v/>
      </c>
      <c r="AM44" s="340">
        <f>AM43/AL43-1</f>
        <v/>
      </c>
      <c r="AN44" s="340">
        <f>AN43/AM43-1</f>
        <v/>
      </c>
      <c r="AO44" s="340">
        <f>AO43/AN43-1</f>
        <v/>
      </c>
      <c r="AP44" s="349" t="n"/>
    </row>
    <row r="45" customFormat="1" s="122">
      <c r="A45" s="122" t="n"/>
      <c r="B45" s="372" t="inlineStr">
        <is>
          <t>Y/Y Basic Weigted Average Shares growth, %</t>
        </is>
      </c>
      <c r="C45" s="122" t="n"/>
      <c r="D45" s="122" t="n"/>
      <c r="E45" s="122" t="n"/>
      <c r="F45" s="122" t="n"/>
      <c r="G45" s="115" t="n"/>
      <c r="H45" s="337">
        <f>H43/C43-1</f>
        <v/>
      </c>
      <c r="I45" s="337">
        <f>I43/D43-1</f>
        <v/>
      </c>
      <c r="J45" s="337">
        <f>J43/E43-1</f>
        <v/>
      </c>
      <c r="K45" s="337">
        <f>K43/F43-1</f>
        <v/>
      </c>
      <c r="L45" s="338">
        <f>L43/G43-1</f>
        <v/>
      </c>
      <c r="M45" s="337">
        <f>M43/H43-1</f>
        <v/>
      </c>
      <c r="N45" s="337">
        <f>N43/I43-1</f>
        <v/>
      </c>
      <c r="O45" s="337">
        <f>O43/J43-1</f>
        <v/>
      </c>
      <c r="P45" s="337">
        <f>P43/K43-1</f>
        <v/>
      </c>
      <c r="Q45" s="338">
        <f>Q43/L43-1</f>
        <v/>
      </c>
      <c r="R45" s="337">
        <f>R43/M43-1</f>
        <v/>
      </c>
      <c r="S45" s="337">
        <f>S43/N43-1</f>
        <v/>
      </c>
      <c r="T45" s="337">
        <f>T43/O43-1</f>
        <v/>
      </c>
      <c r="U45" s="337">
        <f>U43/P43-1</f>
        <v/>
      </c>
      <c r="V45" s="338">
        <f>V43/Q43-1</f>
        <v/>
      </c>
      <c r="W45" s="337">
        <f>W43/R43-1</f>
        <v/>
      </c>
      <c r="X45" s="337">
        <f>X43/S43-1</f>
        <v/>
      </c>
      <c r="Y45" s="337">
        <f>Y43/T43-1</f>
        <v/>
      </c>
      <c r="Z45" s="337">
        <f>Z43/U43-1</f>
        <v/>
      </c>
      <c r="AA45" s="339">
        <f>AA43/V43-1</f>
        <v/>
      </c>
      <c r="AB45" s="405" t="n">
        <v>0.015</v>
      </c>
      <c r="AC45" s="406" t="n">
        <v>0.015</v>
      </c>
      <c r="AD45" s="406" t="n">
        <v>0.015</v>
      </c>
      <c r="AE45" s="406" t="n">
        <v>0.015</v>
      </c>
      <c r="AF45" s="407">
        <f>AF43/AA43-1</f>
        <v/>
      </c>
      <c r="AG45" s="406" t="n">
        <v>0.015</v>
      </c>
      <c r="AH45" s="406" t="n">
        <v>0.015</v>
      </c>
      <c r="AI45" s="406" t="n">
        <v>0.015</v>
      </c>
      <c r="AJ45" s="406" t="n">
        <v>0.015</v>
      </c>
      <c r="AK45" s="407">
        <f>AK43/AF43-1</f>
        <v/>
      </c>
      <c r="AL45" s="406" t="n">
        <v>0.015</v>
      </c>
      <c r="AM45" s="406" t="n">
        <v>0.015</v>
      </c>
      <c r="AN45" s="406" t="n">
        <v>0.015</v>
      </c>
      <c r="AO45" s="406" t="n">
        <v>0.015</v>
      </c>
      <c r="AP45" s="407">
        <f>AP43/AK43-1</f>
        <v/>
      </c>
    </row>
    <row r="46" customFormat="1" s="122">
      <c r="A46" s="122" t="n"/>
      <c r="B46" s="122" t="inlineStr">
        <is>
          <t>Diluted Weighted Average Shares</t>
        </is>
      </c>
      <c r="C46" s="408" t="n">
        <v>1501.6</v>
      </c>
      <c r="D46" s="408" t="n">
        <v>1547.2</v>
      </c>
      <c r="E46" s="408" t="n">
        <v>1581</v>
      </c>
      <c r="F46" s="401" t="n">
        <v>1604.778</v>
      </c>
      <c r="G46" s="402" t="n">
        <v>1558.997</v>
      </c>
      <c r="H46" s="401" t="n">
        <v>1619.113</v>
      </c>
      <c r="I46" s="401" t="n">
        <v>1632.14</v>
      </c>
      <c r="J46" s="401" t="n">
        <v>1608.523</v>
      </c>
      <c r="K46" s="401" t="n">
        <v>1573.883</v>
      </c>
      <c r="L46" s="402" t="n">
        <v>1608.304</v>
      </c>
      <c r="M46" s="401" t="n">
        <v>1581.37</v>
      </c>
      <c r="N46" s="401" t="n">
        <v>1603.172</v>
      </c>
      <c r="O46" s="401" t="n">
        <v>1625.917</v>
      </c>
      <c r="P46" s="401" t="n">
        <v>1638.714</v>
      </c>
      <c r="Q46" s="402" t="n">
        <v>1612.504</v>
      </c>
      <c r="R46" s="401" t="n">
        <v>1647.387</v>
      </c>
      <c r="S46" s="401" t="n">
        <v>1644.736</v>
      </c>
      <c r="T46" s="401" t="n">
        <v>1663.011</v>
      </c>
      <c r="U46" s="401" t="n">
        <v>1681.16</v>
      </c>
      <c r="V46" s="402" t="n">
        <v>1659.147</v>
      </c>
      <c r="W46" s="401" t="n">
        <v>1696.353</v>
      </c>
      <c r="X46" s="401" t="n">
        <v>1674.854</v>
      </c>
      <c r="Y46" s="401" t="n">
        <v>1696.542</v>
      </c>
      <c r="Z46" s="401" t="n">
        <v>1710.465</v>
      </c>
      <c r="AA46" s="403" t="n">
        <v>1694.598</v>
      </c>
      <c r="AB46" s="161">
        <f>W46*(1+AB48)</f>
        <v/>
      </c>
      <c r="AC46" s="161">
        <f>X46*(1+AC48)</f>
        <v/>
      </c>
      <c r="AD46" s="161">
        <f>Y46*(1+AD48)</f>
        <v/>
      </c>
      <c r="AE46" s="161">
        <f>Z46*(1+AE48)</f>
        <v/>
      </c>
      <c r="AF46" s="162">
        <f>AVERAGE(AB46:AE46)</f>
        <v/>
      </c>
      <c r="AG46" s="161">
        <f>AB46*(1+AG48)</f>
        <v/>
      </c>
      <c r="AH46" s="161">
        <f>AC46*(1+AH48)</f>
        <v/>
      </c>
      <c r="AI46" s="161">
        <f>AD46*(1+AI48)</f>
        <v/>
      </c>
      <c r="AJ46" s="161">
        <f>AE46*(1+AJ48)</f>
        <v/>
      </c>
      <c r="AK46" s="162">
        <f>AVERAGE(AG46:AJ46)</f>
        <v/>
      </c>
      <c r="AL46" s="161">
        <f>AG46*(1+AL48)</f>
        <v/>
      </c>
      <c r="AM46" s="161">
        <f>AH46*(1+AM48)</f>
        <v/>
      </c>
      <c r="AN46" s="161">
        <f>AI46*(1+AN48)</f>
        <v/>
      </c>
      <c r="AO46" s="161">
        <f>AJ46*(1+AO48)</f>
        <v/>
      </c>
      <c r="AP46" s="162">
        <f>AVERAGE(AL46:AO46)</f>
        <v/>
      </c>
    </row>
    <row r="47" customFormat="1" s="122">
      <c r="A47" s="122" t="n"/>
      <c r="B47" s="372" t="inlineStr">
        <is>
          <t>Q/Q Diluted Weighted Average Shares growth, %</t>
        </is>
      </c>
      <c r="C47" s="122" t="n"/>
      <c r="D47" s="337">
        <f>D46/C46-1</f>
        <v/>
      </c>
      <c r="E47" s="337">
        <f>E46/D46-1</f>
        <v/>
      </c>
      <c r="F47" s="337">
        <f>F46/E46-1</f>
        <v/>
      </c>
      <c r="G47" s="115" t="n"/>
      <c r="H47" s="337">
        <f>H46/F46-1</f>
        <v/>
      </c>
      <c r="I47" s="337">
        <f>I46/G46-1</f>
        <v/>
      </c>
      <c r="J47" s="337">
        <f>J46/H46-1</f>
        <v/>
      </c>
      <c r="K47" s="337">
        <f>K46/I46-1</f>
        <v/>
      </c>
      <c r="L47" s="115" t="n"/>
      <c r="M47" s="337">
        <f>M46/K46-1</f>
        <v/>
      </c>
      <c r="N47" s="337">
        <f>N46/L46-1</f>
        <v/>
      </c>
      <c r="O47" s="337">
        <f>O46/M46-1</f>
        <v/>
      </c>
      <c r="P47" s="337">
        <f>P46/N46-1</f>
        <v/>
      </c>
      <c r="Q47" s="115" t="n"/>
      <c r="R47" s="337">
        <f>R46/P46-1</f>
        <v/>
      </c>
      <c r="S47" s="337">
        <f>S46/Q46-1</f>
        <v/>
      </c>
      <c r="T47" s="337">
        <f>T46/R46-1</f>
        <v/>
      </c>
      <c r="U47" s="337">
        <f>U46/S46-1</f>
        <v/>
      </c>
      <c r="V47" s="115" t="n"/>
      <c r="W47" s="409" t="n">
        <v>0.008999999999999999</v>
      </c>
      <c r="X47" s="409" t="n">
        <v>0.047</v>
      </c>
      <c r="Y47" s="409" t="n">
        <v>-0.007</v>
      </c>
      <c r="Z47" s="409" t="n">
        <v>-0.036</v>
      </c>
      <c r="AA47" s="75" t="n"/>
      <c r="AB47" s="340">
        <f>AB46/Z46-1</f>
        <v/>
      </c>
      <c r="AC47" s="340">
        <f>AC46/AB46-1</f>
        <v/>
      </c>
      <c r="AD47" s="340">
        <f>AD46/AC46-1</f>
        <v/>
      </c>
      <c r="AE47" s="340">
        <f>AE46/AD46-1</f>
        <v/>
      </c>
      <c r="AF47" s="349" t="n"/>
      <c r="AG47" s="340">
        <f>AG46/AE46-1</f>
        <v/>
      </c>
      <c r="AH47" s="340">
        <f>AH46/AG46-1</f>
        <v/>
      </c>
      <c r="AI47" s="340">
        <f>AI46/AH46-1</f>
        <v/>
      </c>
      <c r="AJ47" s="340">
        <f>AJ46/AI46-1</f>
        <v/>
      </c>
      <c r="AK47" s="349" t="n"/>
      <c r="AL47" s="340">
        <f>AL46/AJ46-1</f>
        <v/>
      </c>
      <c r="AM47" s="340">
        <f>AM46/AL46-1</f>
        <v/>
      </c>
      <c r="AN47" s="340">
        <f>AN46/AM46-1</f>
        <v/>
      </c>
      <c r="AO47" s="340">
        <f>AO46/AN46-1</f>
        <v/>
      </c>
      <c r="AP47" s="349" t="n"/>
    </row>
    <row r="48" customFormat="1" s="122">
      <c r="A48" s="122" t="n"/>
      <c r="B48" s="372" t="inlineStr">
        <is>
          <t>Y/Y Diluted Weigted Average Shares growth, %</t>
        </is>
      </c>
      <c r="C48" s="122" t="n"/>
      <c r="D48" s="122" t="n"/>
      <c r="E48" s="122" t="n"/>
      <c r="F48" s="122" t="n"/>
      <c r="G48" s="115" t="n"/>
      <c r="H48" s="337">
        <f>H46/C46-1</f>
        <v/>
      </c>
      <c r="I48" s="337">
        <f>I46/D46-1</f>
        <v/>
      </c>
      <c r="J48" s="337">
        <f>J46/E46-1</f>
        <v/>
      </c>
      <c r="K48" s="337">
        <f>K46/F46-1</f>
        <v/>
      </c>
      <c r="L48" s="338">
        <f>L46/G46-1</f>
        <v/>
      </c>
      <c r="M48" s="337">
        <f>M46/H46-1</f>
        <v/>
      </c>
      <c r="N48" s="337">
        <f>N46/I46-1</f>
        <v/>
      </c>
      <c r="O48" s="337">
        <f>O46/J46-1</f>
        <v/>
      </c>
      <c r="P48" s="337">
        <f>P46/K46-1</f>
        <v/>
      </c>
      <c r="Q48" s="338">
        <f>Q46/L46-1</f>
        <v/>
      </c>
      <c r="R48" s="337">
        <f>R46/M46-1</f>
        <v/>
      </c>
      <c r="S48" s="337">
        <f>S46/N46-1</f>
        <v/>
      </c>
      <c r="T48" s="337">
        <f>T46/O46-1</f>
        <v/>
      </c>
      <c r="U48" s="337">
        <f>U46/P46-1</f>
        <v/>
      </c>
      <c r="V48" s="338">
        <f>V46/Q46-1</f>
        <v/>
      </c>
      <c r="W48" s="337">
        <f>W46/R46-1</f>
        <v/>
      </c>
      <c r="X48" s="337">
        <f>X46/S46-1</f>
        <v/>
      </c>
      <c r="Y48" s="337">
        <f>Y46/T46-1</f>
        <v/>
      </c>
      <c r="Z48" s="337">
        <f>Z46/U46-1</f>
        <v/>
      </c>
      <c r="AA48" s="339">
        <f>AA46/V46-1</f>
        <v/>
      </c>
      <c r="AB48" s="405" t="n">
        <v>0.015</v>
      </c>
      <c r="AC48" s="406" t="n">
        <v>0.015</v>
      </c>
      <c r="AD48" s="406" t="n">
        <v>0.015</v>
      </c>
      <c r="AE48" s="406" t="n">
        <v>0.015</v>
      </c>
      <c r="AF48" s="407">
        <f>AF46/AA46-1</f>
        <v/>
      </c>
      <c r="AG48" s="406" t="n">
        <v>0.015</v>
      </c>
      <c r="AH48" s="406" t="n">
        <v>0.015</v>
      </c>
      <c r="AI48" s="406" t="n">
        <v>0.015</v>
      </c>
      <c r="AJ48" s="406" t="n">
        <v>0.015</v>
      </c>
      <c r="AK48" s="407">
        <f>AK46/AF46-1</f>
        <v/>
      </c>
      <c r="AL48" s="406" t="n">
        <v>0.015</v>
      </c>
      <c r="AM48" s="406" t="n">
        <v>0.015</v>
      </c>
      <c r="AN48" s="406" t="n">
        <v>0.015</v>
      </c>
      <c r="AO48" s="406" t="n">
        <v>0.015</v>
      </c>
      <c r="AP48" s="407">
        <f>AP46/AK46-1</f>
        <v/>
      </c>
    </row>
    <row r="49" customFormat="1" s="122">
      <c r="A49" s="122" t="n"/>
      <c r="B49" s="122" t="n"/>
      <c r="C49" s="122" t="n"/>
      <c r="D49" s="122" t="n"/>
      <c r="E49" s="122" t="n"/>
      <c r="F49" s="122" t="n"/>
      <c r="G49" s="122" t="n"/>
      <c r="H49" s="122" t="n"/>
      <c r="I49" s="122" t="n"/>
      <c r="J49" s="122" t="n"/>
      <c r="K49" s="122" t="n"/>
      <c r="L49" s="122" t="n"/>
      <c r="M49" s="122" t="n"/>
      <c r="N49" s="122" t="n"/>
      <c r="O49" s="122" t="n"/>
      <c r="P49" s="122" t="n"/>
      <c r="Q49" s="122" t="n"/>
      <c r="R49" s="122" t="n"/>
      <c r="S49" s="122" t="n"/>
      <c r="T49" s="122" t="n"/>
      <c r="U49" s="122" t="n"/>
      <c r="V49" s="122" t="n"/>
      <c r="W49" s="122" t="n"/>
      <c r="X49" s="122" t="n"/>
      <c r="Y49" s="122" t="n"/>
      <c r="Z49" s="122" t="n"/>
      <c r="AA49" s="122" t="n"/>
      <c r="AB49" s="122" t="n"/>
      <c r="AC49" s="122" t="n"/>
      <c r="AD49" s="122" t="n"/>
      <c r="AE49" s="122" t="n"/>
      <c r="AF49" s="122" t="n"/>
      <c r="AG49" s="122" t="n"/>
      <c r="AH49" s="122" t="n"/>
      <c r="AI49" s="122" t="n"/>
      <c r="AJ49" s="122" t="n"/>
      <c r="AK49" s="122" t="n"/>
      <c r="AL49" s="122" t="n"/>
      <c r="AM49" s="122" t="n"/>
      <c r="AN49" s="122" t="n"/>
      <c r="AO49" s="122" t="n"/>
      <c r="AP49" s="122" t="n"/>
    </row>
    <row r="50" customFormat="1" s="122">
      <c r="A50" s="122" t="n"/>
      <c r="B50" s="122" t="n"/>
      <c r="C50" s="122" t="n"/>
      <c r="D50" s="122" t="n"/>
      <c r="E50" s="122" t="n"/>
      <c r="F50" s="122" t="n"/>
      <c r="G50" s="122" t="n"/>
      <c r="H50" s="122" t="n"/>
      <c r="I50" s="122" t="n"/>
      <c r="J50" s="122" t="n"/>
      <c r="K50" s="122" t="n"/>
      <c r="L50" s="122" t="n"/>
      <c r="M50" s="122" t="n"/>
      <c r="N50" s="122" t="n"/>
      <c r="O50" s="122" t="n"/>
      <c r="P50" s="122" t="n"/>
      <c r="Q50" s="122" t="n"/>
      <c r="R50" s="122" t="n"/>
      <c r="S50" s="122" t="n"/>
      <c r="T50" s="122" t="n"/>
      <c r="U50" s="122" t="n"/>
      <c r="V50" s="122" t="n"/>
      <c r="W50" s="122" t="n"/>
      <c r="X50" s="122" t="n"/>
      <c r="Y50" s="122" t="n"/>
      <c r="Z50" s="122" t="n"/>
      <c r="AA50" s="122" t="n"/>
      <c r="AB50" s="122" t="n"/>
      <c r="AC50" s="122" t="n"/>
      <c r="AD50" s="122" t="n"/>
      <c r="AE50" s="122" t="n"/>
      <c r="AF50" s="122" t="n"/>
      <c r="AG50" s="122" t="n"/>
      <c r="AH50" s="122" t="n"/>
      <c r="AI50" s="122" t="n"/>
      <c r="AJ50" s="122" t="n"/>
      <c r="AK50" s="122" t="n"/>
      <c r="AL50" s="122" t="n"/>
      <c r="AM50" s="122" t="n"/>
      <c r="AN50" s="122" t="n"/>
      <c r="AO50" s="122" t="n"/>
      <c r="AP50" s="122" t="n"/>
    </row>
    <row r="51" customFormat="1" s="122">
      <c r="A51" s="122" t="n"/>
      <c r="B51" s="122" t="n"/>
      <c r="C51" s="122" t="n"/>
      <c r="D51" s="122" t="n"/>
      <c r="E51" s="122" t="n"/>
      <c r="F51" s="122" t="n"/>
      <c r="G51" s="122" t="n"/>
      <c r="H51" s="122" t="n"/>
      <c r="I51" s="122" t="n"/>
      <c r="J51" s="122" t="n"/>
      <c r="K51" s="122" t="n"/>
      <c r="L51" s="122" t="n"/>
      <c r="M51" s="122" t="n"/>
      <c r="N51" s="122" t="n"/>
      <c r="O51" s="122" t="n"/>
      <c r="P51" s="122" t="n"/>
      <c r="Q51" s="122" t="n"/>
      <c r="R51" s="122" t="n"/>
      <c r="S51" s="122" t="n"/>
      <c r="T51" s="122" t="n"/>
      <c r="U51" s="122" t="n"/>
      <c r="V51" s="122" t="n"/>
      <c r="W51" s="122" t="n"/>
      <c r="X51" s="122" t="n"/>
      <c r="Y51" s="122" t="n"/>
      <c r="Z51" s="122" t="n"/>
      <c r="AA51" s="122" t="n"/>
      <c r="AB51" s="122" t="n"/>
      <c r="AC51" s="122" t="n"/>
      <c r="AD51" s="122" t="n"/>
      <c r="AE51" s="122" t="n"/>
      <c r="AF51" s="122" t="n"/>
      <c r="AG51" s="122" t="n"/>
      <c r="AH51" s="122" t="n"/>
      <c r="AI51" s="122" t="n"/>
      <c r="AJ51" s="122" t="n"/>
      <c r="AK51" s="122" t="n"/>
      <c r="AL51" s="122" t="n"/>
      <c r="AM51" s="122" t="n"/>
      <c r="AN51" s="122" t="n"/>
      <c r="AO51" s="122" t="n"/>
      <c r="AP51" s="122" t="n"/>
    </row>
    <row r="52" customFormat="1" s="122">
      <c r="A52" s="122" t="n"/>
      <c r="B52" s="122" t="n"/>
      <c r="C52" s="122" t="n"/>
      <c r="D52" s="122" t="n"/>
      <c r="E52" s="122" t="n"/>
      <c r="F52" s="122" t="n"/>
      <c r="G52" s="122" t="n"/>
      <c r="H52" s="122" t="n"/>
      <c r="I52" s="122" t="n"/>
      <c r="J52" s="122" t="n"/>
      <c r="K52" s="122" t="n"/>
      <c r="L52" s="122" t="n"/>
      <c r="M52" s="122" t="n"/>
      <c r="N52" s="122" t="n"/>
      <c r="O52" s="122" t="n"/>
      <c r="P52" s="122" t="n"/>
      <c r="Q52" s="122" t="n"/>
      <c r="R52" s="122" t="n"/>
      <c r="S52" s="122" t="n"/>
      <c r="T52" s="122" t="n"/>
      <c r="U52" s="122" t="n"/>
      <c r="V52" s="122" t="n"/>
      <c r="W52" s="122" t="n"/>
      <c r="X52" s="122" t="n"/>
      <c r="Y52" s="122" t="n"/>
      <c r="Z52" s="122" t="n"/>
      <c r="AA52" s="122" t="n"/>
      <c r="AB52" s="122" t="n"/>
      <c r="AC52" s="122" t="n"/>
      <c r="AD52" s="122" t="n"/>
      <c r="AE52" s="122" t="n"/>
      <c r="AF52" s="122" t="n"/>
      <c r="AG52" s="122" t="n"/>
      <c r="AH52" s="122" t="n"/>
      <c r="AI52" s="122" t="n"/>
      <c r="AJ52" s="122" t="n"/>
      <c r="AK52" s="122" t="n"/>
      <c r="AL52" s="122" t="n"/>
      <c r="AM52" s="122" t="n"/>
      <c r="AN52" s="122" t="n"/>
      <c r="AO52" s="122" t="n"/>
      <c r="AP52" s="122" t="n"/>
    </row>
    <row r="53" customFormat="1" s="122">
      <c r="A53" s="122" t="n"/>
      <c r="B53" s="122" t="n"/>
      <c r="C53" s="122" t="n"/>
      <c r="D53" s="122" t="n"/>
      <c r="E53" s="122" t="n"/>
      <c r="F53" s="122" t="n"/>
      <c r="G53" s="122" t="n"/>
      <c r="H53" s="122" t="n"/>
      <c r="I53" s="122" t="n"/>
      <c r="J53" s="122" t="n"/>
      <c r="K53" s="122" t="n"/>
      <c r="L53" s="122" t="n"/>
      <c r="M53" s="122" t="n"/>
      <c r="N53" s="122" t="n"/>
      <c r="O53" s="122" t="n"/>
      <c r="P53" s="122" t="n"/>
      <c r="Q53" s="122" t="n"/>
      <c r="R53" s="122" t="n"/>
      <c r="S53" s="122" t="n"/>
      <c r="T53" s="122" t="n"/>
      <c r="U53" s="122" t="n"/>
      <c r="V53" s="122" t="n"/>
      <c r="W53" s="122" t="n"/>
      <c r="X53" s="122" t="n"/>
      <c r="Y53" s="343" t="n"/>
      <c r="Z53" s="122" t="n"/>
      <c r="AA53" s="122" t="n"/>
      <c r="AB53" s="122" t="n"/>
      <c r="AC53" s="122" t="n"/>
      <c r="AD53" s="122" t="n"/>
      <c r="AE53" s="122" t="n"/>
      <c r="AF53" s="122" t="n"/>
      <c r="AG53" s="122" t="n"/>
      <c r="AH53" s="122" t="n"/>
      <c r="AI53" s="122" t="n"/>
      <c r="AJ53" s="122" t="n"/>
      <c r="AK53" s="122" t="n"/>
      <c r="AL53" s="122" t="n"/>
      <c r="AM53" s="122" t="n"/>
      <c r="AN53" s="122" t="n"/>
      <c r="AO53" s="122" t="n"/>
      <c r="AP53" s="122" t="n"/>
    </row>
    <row r="54">
      <c r="Z54" s="410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P60"/>
  <sheetViews>
    <sheetView showGridLines="0" topLeftCell="A3" zoomScale="73" workbookViewId="0">
      <selection activeCell="I43" sqref="I43"/>
    </sheetView>
  </sheetViews>
  <sheetFormatPr baseColWidth="10" defaultRowHeight="16"/>
  <cols>
    <col width="1.83203125" customWidth="1" style="274" min="1" max="1"/>
    <col width="35.33203125" bestFit="1" customWidth="1" style="274" min="2" max="2"/>
    <col width="20.83203125" customWidth="1" style="274" min="3" max="16"/>
    <col width="10.83203125" customWidth="1" style="274" min="17" max="16384"/>
  </cols>
  <sheetData>
    <row r="1" ht="10" customHeight="1"/>
    <row r="2">
      <c r="B2" s="185" t="n"/>
      <c r="C2" s="180" t="n"/>
      <c r="D2" s="180" t="n"/>
      <c r="E2" s="180" t="n"/>
      <c r="F2" s="180" t="n"/>
      <c r="G2" s="180" t="n"/>
      <c r="H2" s="180" t="n"/>
      <c r="I2" s="180" t="n"/>
      <c r="J2" s="180" t="n"/>
      <c r="K2" s="180" t="n"/>
      <c r="L2" s="180" t="n"/>
      <c r="M2" s="180" t="n"/>
      <c r="N2" s="180" t="n"/>
      <c r="O2" s="180" t="n"/>
      <c r="P2" s="180" t="n"/>
    </row>
    <row r="3">
      <c r="B3" s="186" t="inlineStr">
        <is>
          <t>SNAP Comps</t>
        </is>
      </c>
      <c r="C3" s="179" t="inlineStr">
        <is>
          <t>Overview</t>
        </is>
      </c>
      <c r="D3" s="411" t="n"/>
      <c r="E3" s="411" t="n"/>
      <c r="F3" s="411" t="n"/>
      <c r="G3" s="411" t="n"/>
      <c r="H3" s="411" t="n"/>
      <c r="I3" s="179" t="inlineStr">
        <is>
          <t>EV/Rev</t>
        </is>
      </c>
      <c r="J3" s="411" t="n"/>
      <c r="K3" s="179" t="inlineStr">
        <is>
          <t>EV/EBITDA</t>
        </is>
      </c>
      <c r="L3" s="411" t="n"/>
      <c r="M3" s="179" t="inlineStr">
        <is>
          <t>P/E</t>
        </is>
      </c>
      <c r="N3" s="411" t="n"/>
      <c r="O3" s="179" t="inlineStr">
        <is>
          <t>Drivers</t>
        </is>
      </c>
      <c r="P3" s="411" t="n"/>
    </row>
    <row r="4">
      <c r="B4" s="185" t="inlineStr">
        <is>
          <t>Ticker</t>
        </is>
      </c>
      <c r="C4" s="180" t="inlineStr">
        <is>
          <t>Market Cap</t>
        </is>
      </c>
      <c r="D4" s="180" t="inlineStr">
        <is>
          <t>Net Debt</t>
        </is>
      </c>
      <c r="E4" s="219" t="inlineStr">
        <is>
          <t>Total Enterprise Value</t>
        </is>
      </c>
      <c r="F4" s="219" t="inlineStr">
        <is>
          <t>LTM Total Revenue</t>
        </is>
      </c>
      <c r="G4" s="219" t="inlineStr">
        <is>
          <t>1-yr Revenue Growth</t>
        </is>
      </c>
      <c r="H4" s="181" t="inlineStr">
        <is>
          <t>LTM EBITDA Margin</t>
        </is>
      </c>
      <c r="I4" s="219" t="inlineStr">
        <is>
          <t>LTM</t>
        </is>
      </c>
      <c r="J4" s="181" t="inlineStr">
        <is>
          <t>NTM</t>
        </is>
      </c>
      <c r="K4" s="180" t="inlineStr">
        <is>
          <t>LTM</t>
        </is>
      </c>
      <c r="L4" s="181" t="inlineStr">
        <is>
          <t>NTM</t>
        </is>
      </c>
      <c r="M4" s="180" t="inlineStr">
        <is>
          <t>NTM EPS</t>
        </is>
      </c>
      <c r="N4" s="181" t="inlineStr">
        <is>
          <t>NTM</t>
        </is>
      </c>
      <c r="O4" s="180" t="inlineStr">
        <is>
          <t>LTM Gross Margin</t>
        </is>
      </c>
      <c r="P4" s="180" t="inlineStr">
        <is>
          <t>ROIC</t>
        </is>
      </c>
    </row>
    <row r="5">
      <c r="B5" s="187" t="inlineStr">
        <is>
          <t>Alphabet Inc. (NASDAQ: GOOG)</t>
        </is>
      </c>
      <c r="C5" s="412" t="n">
        <v>3652222</v>
      </c>
      <c r="D5" s="412" t="n">
        <v>-59847</v>
      </c>
      <c r="E5" s="412" t="n">
        <v>3592375</v>
      </c>
      <c r="F5" s="294" t="n">
        <v>402836</v>
      </c>
      <c r="G5" s="413" t="n">
        <v>0.1509</v>
      </c>
      <c r="H5" s="414" t="n">
        <v>0.373</v>
      </c>
      <c r="I5" s="415" t="n">
        <v>8.9</v>
      </c>
      <c r="J5" s="416" t="n">
        <v>7.63</v>
      </c>
      <c r="K5" s="415" t="n">
        <v>23.1</v>
      </c>
      <c r="L5" s="416" t="n">
        <v>16.47</v>
      </c>
      <c r="M5" s="307" t="n">
        <v>11.57</v>
      </c>
      <c r="N5" s="416" t="n">
        <v>26.13</v>
      </c>
      <c r="O5" s="413" t="n">
        <v>0.597</v>
      </c>
      <c r="P5" s="413" t="n">
        <v>0.193</v>
      </c>
    </row>
    <row r="6">
      <c r="B6" s="187" t="inlineStr">
        <is>
          <t>Meta Platforms Inc. (NASDAQ: META)</t>
        </is>
      </c>
      <c r="C6" s="412" t="n">
        <v>1552413.5</v>
      </c>
      <c r="D6" s="412" t="n">
        <v>3489</v>
      </c>
      <c r="E6" s="412" t="n">
        <v>1555902.5</v>
      </c>
      <c r="F6" s="294" t="n">
        <v>4737.3</v>
      </c>
      <c r="G6" s="413" t="n">
        <v>0.2217</v>
      </c>
      <c r="H6" s="414" t="n">
        <v>0.507</v>
      </c>
      <c r="I6" s="415" t="n">
        <v>7.7</v>
      </c>
      <c r="J6" s="416" t="n">
        <v>6.2</v>
      </c>
      <c r="K6" s="415" t="n">
        <v>14.7</v>
      </c>
      <c r="L6" s="416" t="n">
        <v>10.97</v>
      </c>
      <c r="M6" s="307" t="n">
        <v>30.17</v>
      </c>
      <c r="N6" s="416" t="n">
        <v>20.34</v>
      </c>
      <c r="O6" s="413" t="n">
        <v>0.82</v>
      </c>
      <c r="P6" s="413" t="n">
        <v>0.195</v>
      </c>
    </row>
    <row r="7">
      <c r="B7" s="187" t="inlineStr">
        <is>
          <t>Reddit Inc. (NYSE: RDDT)</t>
        </is>
      </c>
      <c r="C7" s="412" t="n">
        <v>25285.5</v>
      </c>
      <c r="D7" s="412" t="n">
        <v>-2453.6</v>
      </c>
      <c r="E7" s="412" t="n">
        <v>22831.9</v>
      </c>
      <c r="F7" s="294" t="n">
        <v>200966</v>
      </c>
      <c r="G7" s="413" t="n">
        <v>0.694</v>
      </c>
      <c r="H7" s="414" t="n">
        <v>0.208</v>
      </c>
      <c r="I7" s="415" t="n">
        <v>10.4</v>
      </c>
      <c r="J7" s="416" t="n">
        <v>7.27</v>
      </c>
      <c r="K7" s="415" t="n">
        <v>48.7</v>
      </c>
      <c r="L7" s="416" t="n">
        <v>17.21</v>
      </c>
      <c r="M7" s="307" t="n">
        <v>4.12</v>
      </c>
      <c r="N7" s="416" t="n">
        <v>32.14</v>
      </c>
      <c r="O7" s="413" t="n">
        <v>0.912</v>
      </c>
      <c r="P7" s="413" t="n">
        <v>0.108</v>
      </c>
    </row>
    <row r="8">
      <c r="B8" s="187" t="inlineStr">
        <is>
          <t>The Trade Desk Inc. (NASDAQ: TTD)</t>
        </is>
      </c>
      <c r="C8" s="412" t="n">
        <v>13013.2</v>
      </c>
      <c r="D8" s="412" t="n">
        <v>-866.7</v>
      </c>
      <c r="E8" s="412" t="n">
        <v>12146.5</v>
      </c>
      <c r="F8" s="294" t="n">
        <v>2896.3</v>
      </c>
      <c r="G8" s="413" t="n">
        <v>0.13</v>
      </c>
      <c r="H8" s="414" t="n">
        <v>0.238</v>
      </c>
      <c r="I8" s="415" t="n">
        <v>4.2</v>
      </c>
      <c r="J8" s="416" t="n">
        <v>4.2</v>
      </c>
      <c r="K8" s="415" t="n">
        <v>15.5</v>
      </c>
      <c r="L8" s="416" t="n">
        <v>9.16</v>
      </c>
      <c r="M8" s="307" t="n">
        <v>2.06</v>
      </c>
      <c r="N8" s="416" t="n">
        <v>13.27</v>
      </c>
      <c r="O8" s="413" t="n">
        <v>0.786</v>
      </c>
      <c r="P8" s="413" t="n">
        <v>0.119</v>
      </c>
    </row>
    <row r="9">
      <c r="B9" s="187" t="inlineStr">
        <is>
          <t>Pinterest Inc. (NYSE: PINS)</t>
        </is>
      </c>
      <c r="C9" s="412" t="n">
        <v>11650.1</v>
      </c>
      <c r="D9" s="412" t="n">
        <v>-2205.1</v>
      </c>
      <c r="E9" s="417" t="n">
        <v>9445</v>
      </c>
      <c r="F9" s="225" t="n">
        <v>4221.8</v>
      </c>
      <c r="G9" s="418" t="n">
        <v>0.1579</v>
      </c>
      <c r="H9" s="419" t="n">
        <v>0.082</v>
      </c>
      <c r="I9" s="420" t="n">
        <v>2.2</v>
      </c>
      <c r="J9" s="421" t="n">
        <v>1.97</v>
      </c>
      <c r="K9" s="415" t="n">
        <v>24.3</v>
      </c>
      <c r="L9" s="421" t="n">
        <v>6.76</v>
      </c>
      <c r="M9" s="307" t="n">
        <v>1.67</v>
      </c>
      <c r="N9" s="421" t="n">
        <v>10.9</v>
      </c>
      <c r="O9" s="413" t="n">
        <v>0.801</v>
      </c>
      <c r="P9" s="413" t="n">
        <v>0.04</v>
      </c>
    </row>
    <row r="10">
      <c r="B10" s="188" t="inlineStr">
        <is>
          <t>Min</t>
        </is>
      </c>
      <c r="C10" s="205">
        <f>MIN(C5:C9)</f>
        <v/>
      </c>
      <c r="D10" s="205">
        <f>MIN(D5:D9)</f>
        <v/>
      </c>
      <c r="E10" s="205">
        <f>MIN(E5:E9)</f>
        <v/>
      </c>
      <c r="F10" s="223">
        <f>MIN(F5:F9)</f>
        <v/>
      </c>
      <c r="G10" s="422">
        <f>MIN(G5:G9)</f>
        <v/>
      </c>
      <c r="H10" s="423">
        <f>MIN(H5:H9)</f>
        <v/>
      </c>
      <c r="I10" s="424">
        <f>MIN(I5:I9)</f>
        <v/>
      </c>
      <c r="J10" s="425">
        <f>MIN(J5:J9)</f>
        <v/>
      </c>
      <c r="K10" s="426">
        <f>MIN(K5:K9)</f>
        <v/>
      </c>
      <c r="L10" s="425">
        <f>MIN(L5:L9)</f>
        <v/>
      </c>
      <c r="M10" s="264">
        <f>MIN(M5:M9)</f>
        <v/>
      </c>
      <c r="N10" s="425">
        <f>MIN(N5:N9)</f>
        <v/>
      </c>
      <c r="O10" s="423">
        <f>MIN(O5:O9)</f>
        <v/>
      </c>
      <c r="P10" s="423">
        <f>MIN(P5:P9)</f>
        <v/>
      </c>
    </row>
    <row r="11">
      <c r="B11" s="189" t="inlineStr">
        <is>
          <t>25th Percentile</t>
        </is>
      </c>
      <c r="C11" s="223">
        <f>_xlfn.PERCENTILE.EXC(C5:C9,0.25)</f>
        <v/>
      </c>
      <c r="D11" s="223">
        <f>_xlfn.PERCENTILE.EXC(D5:D9,0.25)</f>
        <v/>
      </c>
      <c r="E11" s="223">
        <f>_xlfn.PERCENTILE.EXC(E5:E9,0.25)</f>
        <v/>
      </c>
      <c r="F11" s="223">
        <f>_xlfn.PERCENTILE.EXC(F5:F9,0.25)</f>
        <v/>
      </c>
      <c r="G11" s="422">
        <f>_xlfn.PERCENTILE.EXC(G5:G9,0.25)</f>
        <v/>
      </c>
      <c r="H11" s="422">
        <f>_xlfn.PERCENTILE.EXC(H5:H9,0.25)</f>
        <v/>
      </c>
      <c r="I11" s="427">
        <f>_xlfn.PERCENTILE.EXC(I5:I9,0.25)</f>
        <v/>
      </c>
      <c r="J11" s="428">
        <f>_xlfn.PERCENTILE.EXC(J5:J9,0.25)</f>
        <v/>
      </c>
      <c r="K11" s="429">
        <f>_xlfn.PERCENTILE.EXC(K5:K9,0.25)</f>
        <v/>
      </c>
      <c r="L11" s="428">
        <f>_xlfn.PERCENTILE.EXC(L5:L9,0.25)</f>
        <v/>
      </c>
      <c r="M11" s="265">
        <f>_xlfn.PERCENTILE.EXC(M5:M9,0.25)</f>
        <v/>
      </c>
      <c r="N11" s="428">
        <f>_xlfn.PERCENTILE.EXC(N5:N9,0.25)</f>
        <v/>
      </c>
      <c r="O11" s="422">
        <f>_xlfn.PERCENTILE.EXC(O5:O9,0.25)</f>
        <v/>
      </c>
      <c r="P11" s="422">
        <f>_xlfn.PERCENTILE.EXC(P5:P9,0.25)</f>
        <v/>
      </c>
    </row>
    <row r="12">
      <c r="B12" s="189" t="inlineStr">
        <is>
          <t>Mean</t>
        </is>
      </c>
      <c r="C12" s="223">
        <f>AVERAGE(C5:C9)</f>
        <v/>
      </c>
      <c r="D12" s="223">
        <f>AVERAGE(D5:D9)</f>
        <v/>
      </c>
      <c r="E12" s="223">
        <f>AVERAGE(E5:E9)</f>
        <v/>
      </c>
      <c r="F12" s="223">
        <f>AVERAGE(F5:F9)</f>
        <v/>
      </c>
      <c r="G12" s="422">
        <f>AVERAGE(G5:G9)</f>
        <v/>
      </c>
      <c r="H12" s="422">
        <f>AVERAGE(H5:H9)</f>
        <v/>
      </c>
      <c r="I12" s="427">
        <f>AVERAGE(I5:I9)</f>
        <v/>
      </c>
      <c r="J12" s="428">
        <f>AVERAGE(J5:J9)</f>
        <v/>
      </c>
      <c r="K12" s="429">
        <f>AVERAGE(K5:K9)</f>
        <v/>
      </c>
      <c r="L12" s="428">
        <f>AVERAGE(L5:L9)</f>
        <v/>
      </c>
      <c r="M12" s="265">
        <f>AVERAGE(M5:M9)</f>
        <v/>
      </c>
      <c r="N12" s="428">
        <f>AVERAGE(N5:N9)</f>
        <v/>
      </c>
      <c r="O12" s="422">
        <f>AVERAGE(O5:O9)</f>
        <v/>
      </c>
      <c r="P12" s="422">
        <f>AVERAGE(P5:P9)</f>
        <v/>
      </c>
    </row>
    <row r="13">
      <c r="B13" s="189" t="inlineStr">
        <is>
          <t>Median</t>
        </is>
      </c>
      <c r="C13" s="223">
        <f>MEDIAN(C5:C9)</f>
        <v/>
      </c>
      <c r="D13" s="223">
        <f>MEDIAN(D5:D9)</f>
        <v/>
      </c>
      <c r="E13" s="223">
        <f>MEDIAN(E5:E9)</f>
        <v/>
      </c>
      <c r="F13" s="223">
        <f>MEDIAN(F5:F9)</f>
        <v/>
      </c>
      <c r="G13" s="422">
        <f>MEDIAN(G5:G9)</f>
        <v/>
      </c>
      <c r="H13" s="422">
        <f>MEDIAN(H5:H9)</f>
        <v/>
      </c>
      <c r="I13" s="427">
        <f>MEDIAN(I5:I9)</f>
        <v/>
      </c>
      <c r="J13" s="428">
        <f>MEDIAN(J5:J9)</f>
        <v/>
      </c>
      <c r="K13" s="429">
        <f>MEDIAN(K5:K9)</f>
        <v/>
      </c>
      <c r="L13" s="428">
        <f>MEDIAN(L5:L9)</f>
        <v/>
      </c>
      <c r="M13" s="265">
        <f>MEDIAN(M5:M9)</f>
        <v/>
      </c>
      <c r="N13" s="428">
        <f>MEDIAN(N5:N9)</f>
        <v/>
      </c>
      <c r="O13" s="422">
        <f>MEDIAN(O5:O9)</f>
        <v/>
      </c>
      <c r="P13" s="422">
        <f>MEDIAN(P5:P9)</f>
        <v/>
      </c>
    </row>
    <row r="14">
      <c r="B14" s="189" t="inlineStr">
        <is>
          <t>75th Percentile</t>
        </is>
      </c>
      <c r="C14" s="223">
        <f>_xlfn.PERCENTILE.EXC(C5:C9,0.75)</f>
        <v/>
      </c>
      <c r="D14" s="223">
        <f>_xlfn.PERCENTILE.EXC(D5:D9,0.75)</f>
        <v/>
      </c>
      <c r="E14" s="223">
        <f>_xlfn.PERCENTILE.EXC(E5:E9,0.75)</f>
        <v/>
      </c>
      <c r="F14" s="223">
        <f>_xlfn.PERCENTILE.EXC(F5:F9,0.75)</f>
        <v/>
      </c>
      <c r="G14" s="422">
        <f>_xlfn.PERCENTILE.EXC(G5:G9,0.75)</f>
        <v/>
      </c>
      <c r="H14" s="422">
        <f>_xlfn.PERCENTILE.EXC(H5:H9,0.75)</f>
        <v/>
      </c>
      <c r="I14" s="427">
        <f>_xlfn.PERCENTILE.EXC(I5:I9,0.75)</f>
        <v/>
      </c>
      <c r="J14" s="428">
        <f>_xlfn.PERCENTILE.EXC(J5:J9,0.75)</f>
        <v/>
      </c>
      <c r="K14" s="429">
        <f>_xlfn.PERCENTILE.EXC(K5:K9,0.75)</f>
        <v/>
      </c>
      <c r="L14" s="428">
        <f>_xlfn.PERCENTILE.EXC(L5:L9,0.75)</f>
        <v/>
      </c>
      <c r="M14" s="265">
        <f>_xlfn.PERCENTILE.EXC(M5:M9,0.75)</f>
        <v/>
      </c>
      <c r="N14" s="428">
        <f>_xlfn.PERCENTILE.EXC(N5:N9,0.75)</f>
        <v/>
      </c>
      <c r="O14" s="422">
        <f>_xlfn.PERCENTILE.EXC(O5:O9,0.75)</f>
        <v/>
      </c>
      <c r="P14" s="422">
        <f>_xlfn.PERCENTILE.EXC(P5:P9,0.75)</f>
        <v/>
      </c>
    </row>
    <row r="15">
      <c r="B15" s="189" t="inlineStr">
        <is>
          <t>Max</t>
        </is>
      </c>
      <c r="C15" s="223">
        <f>MAX(C5:C9)</f>
        <v/>
      </c>
      <c r="D15" s="223">
        <f>MAX(D5:D9)</f>
        <v/>
      </c>
      <c r="E15" s="223">
        <f>MAX(E5:E9)</f>
        <v/>
      </c>
      <c r="F15" s="223">
        <f>MAX(F5:F9)</f>
        <v/>
      </c>
      <c r="G15" s="422">
        <f>MAX(G5:G9)</f>
        <v/>
      </c>
      <c r="H15" s="422">
        <f>MAX(H5:H9)</f>
        <v/>
      </c>
      <c r="I15" s="427">
        <f>MAX(I5:I9)</f>
        <v/>
      </c>
      <c r="J15" s="428">
        <f>MAX(J5:J9)</f>
        <v/>
      </c>
      <c r="K15" s="429">
        <f>MAX(K5:K9)</f>
        <v/>
      </c>
      <c r="L15" s="428">
        <f>MAX(L5:L9)</f>
        <v/>
      </c>
      <c r="M15" s="265">
        <f>MAX(M5:M9)</f>
        <v/>
      </c>
      <c r="N15" s="428">
        <f>MAX(N5:N9)</f>
        <v/>
      </c>
      <c r="O15" s="422">
        <f>MAX(O5:O9)</f>
        <v/>
      </c>
      <c r="P15" s="422">
        <f>MAX(P5:P9)</f>
        <v/>
      </c>
    </row>
    <row r="16">
      <c r="B16" s="187" t="n"/>
      <c r="F16" s="285" t="n"/>
      <c r="I16" s="430" t="n"/>
      <c r="J16" s="430" t="n"/>
      <c r="K16" s="431" t="n"/>
      <c r="L16" s="431" t="n"/>
      <c r="M16" s="308" t="n"/>
      <c r="N16" s="431" t="n"/>
    </row>
    <row r="17">
      <c r="B17" s="190" t="inlineStr">
        <is>
          <t>NYSE: SNAP</t>
        </is>
      </c>
      <c r="C17" s="183" t="n">
        <v>7701.6</v>
      </c>
      <c r="D17" s="432" t="n">
        <v>1202.6</v>
      </c>
      <c r="E17" s="183" t="n">
        <v>8904.200000000001</v>
      </c>
      <c r="F17" s="218" t="n">
        <v>5931.4</v>
      </c>
      <c r="G17" s="433" t="n">
        <v>0.1063</v>
      </c>
      <c r="H17" s="434" t="n">
        <v>-0.062</v>
      </c>
      <c r="I17" s="435" t="n">
        <v>1.5</v>
      </c>
      <c r="J17" s="436" t="n">
        <v>1.33</v>
      </c>
      <c r="K17" s="437" t="inlineStr">
        <is>
          <t>NM</t>
        </is>
      </c>
      <c r="L17" s="438" t="n">
        <v>8.44</v>
      </c>
      <c r="M17" s="267" t="n">
        <v>0.5</v>
      </c>
      <c r="N17" s="439" t="n">
        <v>9.08</v>
      </c>
      <c r="O17" s="434" t="n">
        <v>0.55</v>
      </c>
      <c r="P17" s="434" t="n">
        <v>-0.051</v>
      </c>
    </row>
    <row r="19">
      <c r="K19" s="412" t="n"/>
    </row>
    <row r="20">
      <c r="B20" s="185" t="n"/>
      <c r="C20" s="180" t="n"/>
      <c r="D20" s="180" t="n"/>
      <c r="E20" s="180" t="n"/>
      <c r="F20" s="180" t="n"/>
      <c r="G20" s="180" t="n"/>
      <c r="H20" s="180" t="n"/>
      <c r="I20" s="180" t="n"/>
      <c r="J20" s="180" t="n"/>
      <c r="K20" s="180" t="n"/>
      <c r="L20" s="180" t="n"/>
      <c r="M20" s="305" t="n"/>
      <c r="N20" s="305" t="n"/>
    </row>
    <row r="21">
      <c r="B21" s="186" t="inlineStr">
        <is>
          <t>SNAP Comps</t>
        </is>
      </c>
      <c r="C21" s="179" t="inlineStr">
        <is>
          <t>Overview</t>
        </is>
      </c>
      <c r="D21" s="411" t="n"/>
      <c r="E21" s="411" t="n"/>
      <c r="F21" s="411" t="n"/>
      <c r="G21" s="411" t="n"/>
      <c r="H21" s="411" t="n"/>
      <c r="I21" s="179" t="inlineStr">
        <is>
          <t>EV/Rev</t>
        </is>
      </c>
      <c r="J21" s="411" t="n"/>
      <c r="K21" s="179" t="inlineStr">
        <is>
          <t>Drivers</t>
        </is>
      </c>
      <c r="L21" s="411" t="n"/>
      <c r="M21" s="306" t="n"/>
    </row>
    <row r="22">
      <c r="B22" s="185" t="inlineStr">
        <is>
          <t>Ticker</t>
        </is>
      </c>
      <c r="C22" s="180" t="inlineStr">
        <is>
          <t>Market Cap</t>
        </is>
      </c>
      <c r="D22" s="180" t="inlineStr">
        <is>
          <t>Net Debt</t>
        </is>
      </c>
      <c r="E22" s="219" t="inlineStr">
        <is>
          <t>Total Enterprise Value</t>
        </is>
      </c>
      <c r="F22" s="219" t="inlineStr">
        <is>
          <t>LTM Total Revenue</t>
        </is>
      </c>
      <c r="G22" s="219" t="inlineStr">
        <is>
          <t>1-yr Revenue Growth</t>
        </is>
      </c>
      <c r="H22" s="181" t="inlineStr">
        <is>
          <t>LTM EBITDA Margin</t>
        </is>
      </c>
      <c r="I22" s="219" t="inlineStr">
        <is>
          <t>LTM</t>
        </is>
      </c>
      <c r="J22" s="181" t="inlineStr">
        <is>
          <t>NTM</t>
        </is>
      </c>
      <c r="K22" s="180" t="inlineStr">
        <is>
          <t>LTM Gross Margin</t>
        </is>
      </c>
      <c r="L22" s="180" t="inlineStr">
        <is>
          <t>ROIC</t>
        </is>
      </c>
      <c r="M22" s="305" t="n"/>
      <c r="N22" s="305" t="n"/>
    </row>
    <row r="23">
      <c r="B23" s="187" t="inlineStr">
        <is>
          <t>Alphabet Inc. (NASDAQ: GOOG)</t>
        </is>
      </c>
      <c r="C23" s="412" t="n">
        <v>3652222</v>
      </c>
      <c r="D23" s="412" t="n">
        <v>-59847</v>
      </c>
      <c r="E23" s="412" t="n">
        <v>3592375</v>
      </c>
      <c r="F23" s="294" t="n">
        <v>402836</v>
      </c>
      <c r="G23" s="413" t="n">
        <v>0.1509</v>
      </c>
      <c r="H23" s="414" t="n">
        <v>0.373</v>
      </c>
      <c r="I23" s="415" t="n">
        <v>8.9</v>
      </c>
      <c r="J23" s="416" t="n">
        <v>7.63</v>
      </c>
      <c r="K23" s="413" t="n">
        <v>0.597</v>
      </c>
      <c r="L23" s="413" t="n">
        <v>0.193</v>
      </c>
      <c r="M23" s="307" t="n"/>
      <c r="N23" s="415" t="n"/>
    </row>
    <row r="24">
      <c r="B24" s="187" t="inlineStr">
        <is>
          <t>Meta Platforms Inc. (NASDAQ: META)</t>
        </is>
      </c>
      <c r="C24" s="412" t="n">
        <v>1552413.5</v>
      </c>
      <c r="D24" s="412" t="n">
        <v>3489</v>
      </c>
      <c r="E24" s="412" t="n">
        <v>1555902.5</v>
      </c>
      <c r="F24" s="294" t="n">
        <v>4737.3</v>
      </c>
      <c r="G24" s="413" t="n">
        <v>0.2217</v>
      </c>
      <c r="H24" s="414" t="n">
        <v>0.507</v>
      </c>
      <c r="I24" s="415" t="n">
        <v>7.7</v>
      </c>
      <c r="J24" s="416" t="n">
        <v>6.2</v>
      </c>
      <c r="K24" s="413" t="n">
        <v>0.82</v>
      </c>
      <c r="L24" s="413" t="n">
        <v>0.195</v>
      </c>
      <c r="M24" s="307" t="n"/>
      <c r="N24" s="415" t="n"/>
    </row>
    <row r="25">
      <c r="B25" s="187" t="inlineStr">
        <is>
          <t>Reddit Inc. (NYSE: RDDT)</t>
        </is>
      </c>
      <c r="C25" s="412" t="n">
        <v>25285.5</v>
      </c>
      <c r="D25" s="412" t="n">
        <v>-2453.6</v>
      </c>
      <c r="E25" s="412" t="n">
        <v>22831.9</v>
      </c>
      <c r="F25" s="294" t="n">
        <v>200966</v>
      </c>
      <c r="G25" s="413" t="n">
        <v>0.694</v>
      </c>
      <c r="H25" s="414" t="n">
        <v>0.208</v>
      </c>
      <c r="I25" s="415" t="n">
        <v>10.4</v>
      </c>
      <c r="J25" s="416" t="n">
        <v>7.27</v>
      </c>
      <c r="K25" s="413" t="n">
        <v>0.912</v>
      </c>
      <c r="L25" s="413" t="n">
        <v>0.108</v>
      </c>
      <c r="M25" s="307" t="n"/>
      <c r="N25" s="415" t="n"/>
    </row>
    <row r="26">
      <c r="B26" s="187" t="inlineStr">
        <is>
          <t>The Trade Desk Inc. (NASDAQ: TTD)</t>
        </is>
      </c>
      <c r="C26" s="412" t="n">
        <v>13013.2</v>
      </c>
      <c r="D26" s="412" t="n">
        <v>-866.7</v>
      </c>
      <c r="E26" s="412" t="n">
        <v>12146.5</v>
      </c>
      <c r="F26" s="294" t="n">
        <v>2896.3</v>
      </c>
      <c r="G26" s="413" t="n">
        <v>0.13</v>
      </c>
      <c r="H26" s="414" t="n">
        <v>0.238</v>
      </c>
      <c r="I26" s="415" t="n">
        <v>4.2</v>
      </c>
      <c r="J26" s="416" t="n">
        <v>4.2</v>
      </c>
      <c r="K26" s="413" t="n">
        <v>0.786</v>
      </c>
      <c r="L26" s="413" t="n">
        <v>0.119</v>
      </c>
      <c r="M26" s="307" t="n"/>
      <c r="N26" s="415" t="n"/>
    </row>
    <row r="27">
      <c r="B27" s="187" t="inlineStr">
        <is>
          <t>Pinterest Inc. (NYSE: PINS)</t>
        </is>
      </c>
      <c r="C27" s="412" t="n">
        <v>11650.1</v>
      </c>
      <c r="D27" s="412" t="n">
        <v>-2205.1</v>
      </c>
      <c r="E27" s="417" t="n">
        <v>9445</v>
      </c>
      <c r="F27" s="225" t="n">
        <v>4221.8</v>
      </c>
      <c r="G27" s="418" t="n">
        <v>0.1579</v>
      </c>
      <c r="H27" s="419" t="n">
        <v>0.082</v>
      </c>
      <c r="I27" s="420" t="n">
        <v>2.2</v>
      </c>
      <c r="J27" s="421" t="n">
        <v>1.97</v>
      </c>
      <c r="K27" s="413" t="n">
        <v>0.801</v>
      </c>
      <c r="L27" s="413" t="n">
        <v>0.04</v>
      </c>
      <c r="M27" s="307" t="n"/>
      <c r="N27" s="415" t="n"/>
    </row>
    <row r="28">
      <c r="B28" s="188" t="inlineStr">
        <is>
          <t>Min</t>
        </is>
      </c>
      <c r="C28" s="205">
        <f>MIN(C23:C27)</f>
        <v/>
      </c>
      <c r="D28" s="205">
        <f>MIN(D23:D27)</f>
        <v/>
      </c>
      <c r="E28" s="205">
        <f>MIN(E23:E27)</f>
        <v/>
      </c>
      <c r="F28" s="223">
        <f>MIN(F23:F27)</f>
        <v/>
      </c>
      <c r="G28" s="422">
        <f>MIN(G23:G27)</f>
        <v/>
      </c>
      <c r="H28" s="423">
        <f>MIN(H23:H27)</f>
        <v/>
      </c>
      <c r="I28" s="424">
        <f>MIN(I23:I27)</f>
        <v/>
      </c>
      <c r="J28" s="425">
        <f>MIN(J23:J27)</f>
        <v/>
      </c>
      <c r="K28" s="423">
        <f>MIN(K23:K27)</f>
        <v/>
      </c>
      <c r="L28" s="423">
        <f>MIN(L23:L27)</f>
        <v/>
      </c>
      <c r="M28" s="308" t="n"/>
      <c r="N28" s="430" t="n"/>
    </row>
    <row r="29">
      <c r="B29" s="189" t="inlineStr">
        <is>
          <t>25th Percentile</t>
        </is>
      </c>
      <c r="C29" s="223">
        <f>_xlfn.PERCENTILE.EXC(C23:C27,0.25)</f>
        <v/>
      </c>
      <c r="D29" s="223">
        <f>_xlfn.PERCENTILE.EXC(D23:D27,0.25)</f>
        <v/>
      </c>
      <c r="E29" s="223">
        <f>_xlfn.PERCENTILE.EXC(E23:E27,0.25)</f>
        <v/>
      </c>
      <c r="F29" s="223">
        <f>_xlfn.PERCENTILE.EXC(F23:F27,0.25)</f>
        <v/>
      </c>
      <c r="G29" s="422">
        <f>_xlfn.PERCENTILE.EXC(G23:G27,0.25)</f>
        <v/>
      </c>
      <c r="H29" s="422">
        <f>_xlfn.PERCENTILE.EXC(H23:H27,0.25)</f>
        <v/>
      </c>
      <c r="I29" s="427">
        <f>_xlfn.PERCENTILE.EXC(I23:I27,0.25)</f>
        <v/>
      </c>
      <c r="J29" s="428">
        <f>_xlfn.PERCENTILE.EXC(J23:J27,0.25)</f>
        <v/>
      </c>
      <c r="K29" s="422">
        <f>_xlfn.PERCENTILE.EXC(K23:K27,0.25)</f>
        <v/>
      </c>
      <c r="L29" s="422">
        <f>_xlfn.PERCENTILE.EXC(L23:L27,0.25)</f>
        <v/>
      </c>
      <c r="M29" s="308" t="n"/>
      <c r="N29" s="430" t="n"/>
    </row>
    <row r="30">
      <c r="B30" s="189" t="inlineStr">
        <is>
          <t>Mean</t>
        </is>
      </c>
      <c r="C30" s="223">
        <f>AVERAGE(C23:C27)</f>
        <v/>
      </c>
      <c r="D30" s="223">
        <f>AVERAGE(D23:D27)</f>
        <v/>
      </c>
      <c r="E30" s="223">
        <f>AVERAGE(E23:E27)</f>
        <v/>
      </c>
      <c r="F30" s="223">
        <f>AVERAGE(F23:F27)</f>
        <v/>
      </c>
      <c r="G30" s="422">
        <f>AVERAGE(G23:G27)</f>
        <v/>
      </c>
      <c r="H30" s="422">
        <f>AVERAGE(H23:H27)</f>
        <v/>
      </c>
      <c r="I30" s="427">
        <f>AVERAGE(I23:I27)</f>
        <v/>
      </c>
      <c r="J30" s="428">
        <f>AVERAGE(J23:J27)</f>
        <v/>
      </c>
      <c r="K30" s="422">
        <f>AVERAGE(K23:K27)</f>
        <v/>
      </c>
      <c r="L30" s="422">
        <f>AVERAGE(L23:L27)</f>
        <v/>
      </c>
      <c r="M30" s="308" t="n"/>
      <c r="N30" s="430" t="n"/>
    </row>
    <row r="31">
      <c r="B31" s="189" t="inlineStr">
        <is>
          <t>Median</t>
        </is>
      </c>
      <c r="C31" s="223">
        <f>MEDIAN(C23:C27)</f>
        <v/>
      </c>
      <c r="D31" s="223">
        <f>MEDIAN(D23:D27)</f>
        <v/>
      </c>
      <c r="E31" s="223">
        <f>MEDIAN(E23:E27)</f>
        <v/>
      </c>
      <c r="F31" s="223">
        <f>MEDIAN(F23:F27)</f>
        <v/>
      </c>
      <c r="G31" s="422">
        <f>MEDIAN(G23:G27)</f>
        <v/>
      </c>
      <c r="H31" s="422">
        <f>MEDIAN(H23:H27)</f>
        <v/>
      </c>
      <c r="I31" s="427">
        <f>MEDIAN(I23:I27)</f>
        <v/>
      </c>
      <c r="J31" s="428">
        <f>MEDIAN(J23:J27)</f>
        <v/>
      </c>
      <c r="K31" s="422">
        <f>MEDIAN(K23:K27)</f>
        <v/>
      </c>
      <c r="L31" s="422">
        <f>MEDIAN(L23:L27)</f>
        <v/>
      </c>
      <c r="M31" s="308" t="n"/>
      <c r="N31" s="430" t="n"/>
    </row>
    <row r="32">
      <c r="B32" s="189" t="inlineStr">
        <is>
          <t>75th Percentile</t>
        </is>
      </c>
      <c r="C32" s="223">
        <f>_xlfn.PERCENTILE.EXC(C23:C27,0.75)</f>
        <v/>
      </c>
      <c r="D32" s="223">
        <f>_xlfn.PERCENTILE.EXC(D23:D27,0.75)</f>
        <v/>
      </c>
      <c r="E32" s="223">
        <f>_xlfn.PERCENTILE.EXC(E23:E27,0.75)</f>
        <v/>
      </c>
      <c r="F32" s="223">
        <f>_xlfn.PERCENTILE.EXC(F23:F27,0.75)</f>
        <v/>
      </c>
      <c r="G32" s="422">
        <f>_xlfn.PERCENTILE.EXC(G23:G27,0.75)</f>
        <v/>
      </c>
      <c r="H32" s="422">
        <f>_xlfn.PERCENTILE.EXC(H23:H27,0.75)</f>
        <v/>
      </c>
      <c r="I32" s="427">
        <f>_xlfn.PERCENTILE.EXC(I23:I27,0.75)</f>
        <v/>
      </c>
      <c r="J32" s="428">
        <f>_xlfn.PERCENTILE.EXC(J23:J27,0.75)</f>
        <v/>
      </c>
      <c r="K32" s="422">
        <f>_xlfn.PERCENTILE.EXC(K23:K27,0.75)</f>
        <v/>
      </c>
      <c r="L32" s="422">
        <f>_xlfn.PERCENTILE.EXC(L23:L27,0.75)</f>
        <v/>
      </c>
      <c r="M32" s="308" t="n"/>
      <c r="N32" s="430" t="n"/>
    </row>
    <row r="33">
      <c r="B33" s="189" t="inlineStr">
        <is>
          <t>Max</t>
        </is>
      </c>
      <c r="C33" s="223">
        <f>MAX(C23:C27)</f>
        <v/>
      </c>
      <c r="D33" s="223">
        <f>MAX(D23:D27)</f>
        <v/>
      </c>
      <c r="E33" s="223">
        <f>MAX(E23:E27)</f>
        <v/>
      </c>
      <c r="F33" s="223">
        <f>MAX(F23:F27)</f>
        <v/>
      </c>
      <c r="G33" s="422">
        <f>MAX(G23:G27)</f>
        <v/>
      </c>
      <c r="H33" s="422">
        <f>MAX(H23:H27)</f>
        <v/>
      </c>
      <c r="I33" s="427">
        <f>MAX(I23:I27)</f>
        <v/>
      </c>
      <c r="J33" s="428">
        <f>MAX(J23:J27)</f>
        <v/>
      </c>
      <c r="K33" s="422">
        <f>MAX(K23:K27)</f>
        <v/>
      </c>
      <c r="L33" s="422">
        <f>MAX(L23:L27)</f>
        <v/>
      </c>
      <c r="M33" s="308" t="n"/>
      <c r="N33" s="430" t="n"/>
    </row>
    <row r="34">
      <c r="B34" s="187" t="n"/>
      <c r="F34" s="285" t="n"/>
      <c r="I34" s="430" t="n"/>
      <c r="J34" s="430" t="n"/>
      <c r="M34" s="308" t="n"/>
      <c r="N34" s="431" t="n"/>
    </row>
    <row r="35">
      <c r="B35" s="190" t="inlineStr">
        <is>
          <t>NYSE: SNAP</t>
        </is>
      </c>
      <c r="C35" s="183" t="n">
        <v>7701.6</v>
      </c>
      <c r="D35" s="432" t="n">
        <v>1202.6</v>
      </c>
      <c r="E35" s="183" t="n">
        <v>8904.200000000001</v>
      </c>
      <c r="F35" s="218" t="n">
        <v>5931.4</v>
      </c>
      <c r="G35" s="433" t="n">
        <v>0.1063</v>
      </c>
      <c r="H35" s="434" t="n">
        <v>-0.062</v>
      </c>
      <c r="I35" s="435" t="n">
        <v>1.5</v>
      </c>
      <c r="J35" s="436" t="n">
        <v>1.33</v>
      </c>
      <c r="K35" s="434" t="n">
        <v>0.55</v>
      </c>
      <c r="L35" s="434" t="n">
        <v>-0.051</v>
      </c>
      <c r="M35" s="311" t="n"/>
      <c r="N35" s="440" t="n"/>
    </row>
    <row r="36">
      <c r="K36" s="412" t="n"/>
    </row>
    <row r="37">
      <c r="K37" s="412" t="n"/>
    </row>
    <row r="38">
      <c r="K38" s="412" t="n"/>
    </row>
    <row r="39">
      <c r="B39" s="304" t="inlineStr">
        <is>
          <t>EV Based Multiples</t>
        </is>
      </c>
      <c r="K39" s="412" t="n"/>
    </row>
    <row r="40">
      <c r="K40" s="412" t="n"/>
    </row>
    <row r="41">
      <c r="B41" s="229" t="inlineStr">
        <is>
          <t xml:space="preserve">Calendar Date </t>
        </is>
      </c>
      <c r="C41" s="230" t="n">
        <v>2025</v>
      </c>
      <c r="D41" s="230" t="n">
        <v>2026</v>
      </c>
      <c r="E41" s="230" t="n">
        <v>2027</v>
      </c>
      <c r="F41" s="231" t="n">
        <v>2028</v>
      </c>
    </row>
    <row r="42">
      <c r="B42" s="187" t="n"/>
    </row>
    <row r="43">
      <c r="B43" s="187" t="inlineStr">
        <is>
          <t>Revenue</t>
        </is>
      </c>
      <c r="C43" s="285">
        <f>'Revenue Build '!AA42</f>
        <v/>
      </c>
      <c r="D43" s="285">
        <f>'Revenue Build '!AF42</f>
        <v/>
      </c>
      <c r="E43" s="285">
        <f>'Revenue Build '!AK42</f>
        <v/>
      </c>
      <c r="F43" s="285">
        <f>'Revenue Build '!AP42</f>
        <v/>
      </c>
    </row>
    <row r="44">
      <c r="B44" s="187" t="inlineStr">
        <is>
          <t>EV/Revenue</t>
        </is>
      </c>
      <c r="C44" s="441" t="n">
        <v>1.5</v>
      </c>
      <c r="D44" s="441" t="n">
        <v>1.33</v>
      </c>
      <c r="E44" s="441" t="n">
        <v>1.33</v>
      </c>
      <c r="F44" s="441" t="n">
        <v>1.33</v>
      </c>
    </row>
    <row r="45">
      <c r="B45" s="187" t="n"/>
    </row>
    <row r="46">
      <c r="B46" s="272" t="inlineStr">
        <is>
          <t>Implied EV</t>
        </is>
      </c>
      <c r="C46" s="273">
        <f>C43*C44</f>
        <v/>
      </c>
      <c r="D46" s="273">
        <f>D43*D44</f>
        <v/>
      </c>
      <c r="E46" s="273">
        <f>E43*E44</f>
        <v/>
      </c>
      <c r="F46" s="273">
        <f>F43*F44</f>
        <v/>
      </c>
    </row>
    <row r="47">
      <c r="B47" s="187" t="inlineStr">
        <is>
          <t>(-) Net Debt</t>
        </is>
      </c>
      <c r="C47" s="286" t="n">
        <v>1202.6</v>
      </c>
      <c r="D47" s="286" t="n">
        <v>1202.6</v>
      </c>
      <c r="E47" s="286" t="n">
        <v>1202.6</v>
      </c>
      <c r="F47" s="286" t="n">
        <v>1202.6</v>
      </c>
    </row>
    <row r="48">
      <c r="B48" s="187" t="inlineStr">
        <is>
          <t>SNAP Equity Value</t>
        </is>
      </c>
      <c r="C48" s="285">
        <f>C46-C47</f>
        <v/>
      </c>
      <c r="D48" s="285">
        <f>D46-D47</f>
        <v/>
      </c>
      <c r="E48" s="285">
        <f>E46-E47</f>
        <v/>
      </c>
      <c r="F48" s="285">
        <f>F46-F47</f>
        <v/>
      </c>
    </row>
    <row r="49">
      <c r="B49" s="187" t="n"/>
    </row>
    <row r="50">
      <c r="B50" s="187" t="inlineStr">
        <is>
          <t>(/) FDSO</t>
        </is>
      </c>
      <c r="C50" s="285">
        <f>'Income Statement'!AA46</f>
        <v/>
      </c>
      <c r="D50" s="285">
        <f>'Income Statement'!AF46</f>
        <v/>
      </c>
      <c r="E50" s="285">
        <f>'Income Statement'!AK46</f>
        <v/>
      </c>
      <c r="F50" s="285">
        <f>'Income Statement'!AP46</f>
        <v/>
      </c>
      <c r="H50" s="274" t="n"/>
    </row>
    <row r="51">
      <c r="B51" s="187" t="n"/>
    </row>
    <row r="52">
      <c r="B52" s="288" t="inlineStr">
        <is>
          <t>SNAP Price Target</t>
        </is>
      </c>
      <c r="C52" s="287">
        <f>C48/C50</f>
        <v/>
      </c>
      <c r="D52" s="287">
        <f>D48/D50</f>
        <v/>
      </c>
      <c r="E52" s="287">
        <f>E48/E50</f>
        <v/>
      </c>
      <c r="F52" s="289">
        <f>F48/F50</f>
        <v/>
      </c>
    </row>
    <row r="53">
      <c r="B53" s="290" t="inlineStr">
        <is>
          <t>Upside/Downside, %</t>
        </is>
      </c>
      <c r="C53" s="292" t="n"/>
      <c r="D53" s="292">
        <f>D52/C52-1</f>
        <v/>
      </c>
      <c r="E53" s="292">
        <f>E52/C52-1</f>
        <v/>
      </c>
      <c r="F53" s="293">
        <f>F52/C52-1</f>
        <v/>
      </c>
    </row>
    <row r="54">
      <c r="B54" s="291" t="inlineStr">
        <is>
          <t>IRR, %</t>
        </is>
      </c>
      <c r="C54" s="276" t="n"/>
      <c r="D54" s="302">
        <f>(D52/C52)^(1/1)-1</f>
        <v/>
      </c>
      <c r="E54" s="302">
        <f>(E52/C52)^(1/2)-1</f>
        <v/>
      </c>
      <c r="F54" s="303">
        <f>(F52/C52)^(1/3)-1</f>
        <v/>
      </c>
    </row>
    <row r="60">
      <c r="B60" s="274" t="inlineStr">
        <is>
          <t xml:space="preserve">eps assumtion, project with p/e - to check if its in range </t>
        </is>
      </c>
    </row>
  </sheetData>
  <mergeCells count="9">
    <mergeCell ref="I21:J21"/>
    <mergeCell ref="K21:L21"/>
    <mergeCell ref="O3:P3"/>
    <mergeCell ref="M21:N21"/>
    <mergeCell ref="M3:N3"/>
    <mergeCell ref="C3:H3"/>
    <mergeCell ref="C21:H21"/>
    <mergeCell ref="K3:L3"/>
    <mergeCell ref="I3:J3"/>
  </mergeCells>
  <hyperlinks>
    <hyperlink xmlns:r="http://schemas.openxmlformats.org/officeDocument/2006/relationships" ref="F5" tooltip="Company: Alphabet Inc. (NasdaqGS:GOOGL) Data Item: Total Revenue Value: 402,836.0 FQ: 4 FY: 2025 Period End Date: Dec-31-2025 " display="javascript:void(0);" r:id="rId1"/>
    <hyperlink xmlns:r="http://schemas.openxmlformats.org/officeDocument/2006/relationships" ref="F6" tooltip="Company: Roku, Inc. (NasdaqGS:ROKU) Data Item: Total Revenue Value: 4,737.3 FQ: 4 FY: 2025 Period End Date: Dec-31-2025 " display="javascript:void(0);" r:id="rId2"/>
    <hyperlink xmlns:r="http://schemas.openxmlformats.org/officeDocument/2006/relationships" ref="F7" tooltip="Company: Meta Platforms, Inc. (NasdaqGS:META) Data Item: Total Revenue Value: 200,966.0 FQ: 4 FY: 2025 Period End Date: Dec-31-2025 " display="javascript:void(0);" r:id="rId3"/>
    <hyperlink xmlns:r="http://schemas.openxmlformats.org/officeDocument/2006/relationships" ref="F8" tooltip="Company: Reddit, Inc. (NYSE:RDDT) Data Item: Total Revenue Value: 2,202.5 FQ: 4 FY: 2025 Period End Date: Dec-31-2025 " display="javascript:void(0);" r:id="rId4"/>
    <hyperlink xmlns:r="http://schemas.openxmlformats.org/officeDocument/2006/relationships" ref="F9" tooltip="Company: Pinterest, Inc. (NYSE:PINS) Data Item: Total Revenue Value: 4,221.8 FQ: 4 FY: 2025 Period End Date: Dec-31-2025 " display="javascript:void(0);" r:id="rId5"/>
    <hyperlink xmlns:r="http://schemas.openxmlformats.org/officeDocument/2006/relationships" ref="F23" tooltip="Company: Alphabet Inc. (NasdaqGS:GOOGL) Data Item: Total Revenue Value: 402,836.0 FQ: 4 FY: 2025 Period End Date: Dec-31-2025 " display="javascript:void(0);" r:id="rId6"/>
    <hyperlink xmlns:r="http://schemas.openxmlformats.org/officeDocument/2006/relationships" ref="F24" tooltip="Company: Roku, Inc. (NasdaqGS:ROKU) Data Item: Total Revenue Value: 4,737.3 FQ: 4 FY: 2025 Period End Date: Dec-31-2025 " display="javascript:void(0);" r:id="rId7"/>
    <hyperlink xmlns:r="http://schemas.openxmlformats.org/officeDocument/2006/relationships" ref="F25" tooltip="Company: Meta Platforms, Inc. (NasdaqGS:META) Data Item: Total Revenue Value: 200,966.0 FQ: 4 FY: 2025 Period End Date: Dec-31-2025 " display="javascript:void(0);" r:id="rId8"/>
    <hyperlink xmlns:r="http://schemas.openxmlformats.org/officeDocument/2006/relationships" ref="F26" tooltip="Company: Reddit, Inc. (NYSE:RDDT) Data Item: Total Revenue Value: 2,202.5 FQ: 4 FY: 2025 Period End Date: Dec-31-2025 " display="javascript:void(0);" r:id="rId9"/>
    <hyperlink xmlns:r="http://schemas.openxmlformats.org/officeDocument/2006/relationships" ref="F27" tooltip="Company: Pinterest, Inc. (NYSE:PINS) Data Item: Total Revenue Value: 4,221.8 FQ: 4 FY: 2025 Period End Date: Dec-31-2025 " display="javascript:void(0);" r:id="rId10"/>
  </hyperlink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Sunskriti Jain</dc:creator>
  <dcterms:created xmlns:dcterms="http://purl.org/dc/terms/" xmlns:xsi="http://www.w3.org/2001/XMLSchema-instance" xsi:type="dcterms:W3CDTF">2026-03-05T08:17:51Z</dcterms:created>
  <dcterms:modified xmlns:dcterms="http://purl.org/dc/terms/" xmlns:xsi="http://www.w3.org/2001/XMLSchema-instance" xsi:type="dcterms:W3CDTF">2026-09-21T23:54:49Z</dcterms:modified>
  <cp:lastModifiedBy>Sunskriti Jain</cp:lastModifiedBy>
</cp:coreProperties>
</file>